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esika Alejandra\2019\COMPENSACIONES 2019\"/>
    </mc:Choice>
  </mc:AlternateContent>
  <bookViews>
    <workbookView xWindow="0" yWindow="0" windowWidth="28800" windowHeight="12210"/>
  </bookViews>
  <sheets>
    <sheet name="ACUMULADO POR AEROLINEA" sheetId="1" r:id="rId1"/>
    <sheet name="Tipo de compensación-Agrupado" sheetId="2" r:id="rId2"/>
    <sheet name="Tipo de compensación-Empresa" sheetId="5" r:id="rId3"/>
    <sheet name="Motivo de afectación-Agrupado" sheetId="3" r:id="rId4"/>
    <sheet name="Motivo de afectación-Empresa" sheetId="6" r:id="rId5"/>
  </sheets>
  <externalReferences>
    <externalReference r:id="rId6"/>
    <externalReference r:id="rId7"/>
    <externalReference r:id="rId8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3" l="1"/>
  <c r="M6" i="3"/>
  <c r="M7" i="3"/>
  <c r="M8" i="3"/>
  <c r="M9" i="3"/>
  <c r="M4" i="3"/>
  <c r="L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4" i="2"/>
  <c r="F90" i="6" l="1"/>
  <c r="G120" i="5"/>
  <c r="E120" i="5"/>
  <c r="F120" i="5"/>
  <c r="H89" i="6" l="1"/>
  <c r="H88" i="6"/>
  <c r="H87" i="6"/>
  <c r="H86" i="6"/>
  <c r="H85" i="6"/>
  <c r="H84" i="6"/>
  <c r="H119" i="5"/>
  <c r="H118" i="5"/>
  <c r="H117" i="5"/>
  <c r="H115" i="5"/>
  <c r="H114" i="5"/>
  <c r="H112" i="5"/>
  <c r="H111" i="5"/>
  <c r="H110" i="5"/>
  <c r="H109" i="5"/>
  <c r="H108" i="5"/>
  <c r="H107" i="5"/>
  <c r="H106" i="5"/>
  <c r="H104" i="5"/>
  <c r="H120" i="5" l="1"/>
  <c r="M12" i="1"/>
  <c r="I90" i="6" l="1"/>
  <c r="H90" i="6"/>
  <c r="G90" i="6"/>
  <c r="E90" i="6"/>
  <c r="D90" i="6"/>
  <c r="B90" i="6"/>
  <c r="C90" i="6" l="1"/>
  <c r="D120" i="5"/>
  <c r="J120" i="5"/>
  <c r="I120" i="5"/>
  <c r="C120" i="5"/>
  <c r="C5" i="3" l="1"/>
  <c r="D5" i="3"/>
  <c r="E5" i="3"/>
  <c r="F5" i="3"/>
  <c r="G5" i="3"/>
  <c r="H5" i="3"/>
  <c r="I5" i="3"/>
  <c r="J5" i="3"/>
  <c r="K5" i="3"/>
  <c r="L5" i="3"/>
  <c r="C6" i="3"/>
  <c r="D6" i="3"/>
  <c r="E6" i="3"/>
  <c r="F6" i="3"/>
  <c r="G6" i="3"/>
  <c r="H6" i="3"/>
  <c r="I6" i="3"/>
  <c r="J6" i="3"/>
  <c r="K6" i="3"/>
  <c r="L6" i="3"/>
  <c r="C7" i="3"/>
  <c r="D7" i="3"/>
  <c r="E7" i="3"/>
  <c r="F7" i="3"/>
  <c r="G7" i="3"/>
  <c r="H7" i="3"/>
  <c r="I7" i="3"/>
  <c r="J7" i="3"/>
  <c r="K7" i="3"/>
  <c r="L7" i="3"/>
  <c r="C8" i="3"/>
  <c r="D8" i="3"/>
  <c r="E8" i="3"/>
  <c r="F8" i="3"/>
  <c r="G8" i="3"/>
  <c r="H8" i="3"/>
  <c r="I8" i="3"/>
  <c r="J8" i="3"/>
  <c r="K8" i="3"/>
  <c r="L8" i="3"/>
  <c r="C9" i="3"/>
  <c r="D9" i="3"/>
  <c r="E9" i="3"/>
  <c r="F9" i="3"/>
  <c r="G9" i="3"/>
  <c r="H9" i="3"/>
  <c r="I9" i="3"/>
  <c r="J9" i="3"/>
  <c r="K9" i="3"/>
  <c r="L9" i="3"/>
  <c r="L4" i="3"/>
  <c r="K4" i="3"/>
  <c r="J4" i="3"/>
  <c r="I4" i="3"/>
  <c r="H4" i="3"/>
  <c r="G4" i="3"/>
  <c r="F4" i="3"/>
  <c r="E4" i="3"/>
  <c r="D4" i="3"/>
  <c r="C4" i="3"/>
  <c r="I66" i="6"/>
  <c r="H66" i="6"/>
  <c r="G66" i="6"/>
  <c r="F66" i="6"/>
  <c r="E66" i="6"/>
  <c r="D66" i="6"/>
  <c r="C66" i="6"/>
  <c r="B66" i="6"/>
  <c r="I50" i="6"/>
  <c r="H50" i="6"/>
  <c r="G50" i="6"/>
  <c r="F50" i="6"/>
  <c r="E50" i="6"/>
  <c r="D50" i="6"/>
  <c r="C50" i="6"/>
  <c r="B50" i="6"/>
  <c r="I34" i="6"/>
  <c r="H34" i="6"/>
  <c r="G34" i="6"/>
  <c r="F34" i="6"/>
  <c r="E34" i="6"/>
  <c r="D34" i="6"/>
  <c r="C34" i="6"/>
  <c r="B34" i="6"/>
  <c r="I74" i="6"/>
  <c r="H74" i="6"/>
  <c r="G74" i="6"/>
  <c r="F74" i="6"/>
  <c r="E74" i="6"/>
  <c r="D74" i="6"/>
  <c r="C74" i="6"/>
  <c r="B74" i="6"/>
  <c r="I58" i="6"/>
  <c r="H58" i="6"/>
  <c r="G58" i="6"/>
  <c r="F58" i="6"/>
  <c r="E58" i="6"/>
  <c r="D58" i="6"/>
  <c r="C58" i="6"/>
  <c r="B58" i="6"/>
  <c r="I42" i="6"/>
  <c r="H42" i="6"/>
  <c r="G42" i="6"/>
  <c r="F42" i="6"/>
  <c r="E42" i="6"/>
  <c r="D42" i="6"/>
  <c r="C42" i="6"/>
  <c r="B42" i="6"/>
  <c r="I26" i="6"/>
  <c r="H26" i="6"/>
  <c r="G26" i="6"/>
  <c r="F26" i="6"/>
  <c r="E26" i="6"/>
  <c r="D26" i="6"/>
  <c r="C26" i="6"/>
  <c r="B26" i="6"/>
  <c r="I18" i="6"/>
  <c r="H18" i="6"/>
  <c r="G18" i="6"/>
  <c r="F18" i="6"/>
  <c r="E18" i="6"/>
  <c r="D18" i="6"/>
  <c r="C18" i="6"/>
  <c r="B18" i="6"/>
  <c r="I10" i="6"/>
  <c r="H10" i="6"/>
  <c r="G10" i="6"/>
  <c r="F10" i="6"/>
  <c r="E10" i="6"/>
  <c r="D10" i="6"/>
  <c r="C10" i="6"/>
  <c r="B10" i="6"/>
  <c r="I82" i="6"/>
  <c r="H82" i="6"/>
  <c r="G82" i="6"/>
  <c r="F82" i="6"/>
  <c r="E82" i="6"/>
  <c r="D82" i="6"/>
  <c r="C82" i="6"/>
  <c r="B82" i="6"/>
  <c r="D5" i="2" l="1"/>
  <c r="E5" i="2"/>
  <c r="F5" i="2"/>
  <c r="G5" i="2"/>
  <c r="H5" i="2"/>
  <c r="I5" i="2"/>
  <c r="J5" i="2"/>
  <c r="K5" i="2"/>
  <c r="L5" i="2"/>
  <c r="D6" i="2"/>
  <c r="E6" i="2"/>
  <c r="F6" i="2"/>
  <c r="G6" i="2"/>
  <c r="H6" i="2"/>
  <c r="I6" i="2"/>
  <c r="J6" i="2"/>
  <c r="K6" i="2"/>
  <c r="L6" i="2"/>
  <c r="D7" i="2"/>
  <c r="E7" i="2"/>
  <c r="F7" i="2"/>
  <c r="G7" i="2"/>
  <c r="H7" i="2"/>
  <c r="I7" i="2"/>
  <c r="J7" i="2"/>
  <c r="K7" i="2"/>
  <c r="L7" i="2"/>
  <c r="D8" i="2"/>
  <c r="E8" i="2"/>
  <c r="F8" i="2"/>
  <c r="G8" i="2"/>
  <c r="H8" i="2"/>
  <c r="I8" i="2"/>
  <c r="J8" i="2"/>
  <c r="K8" i="2"/>
  <c r="L8" i="2"/>
  <c r="D9" i="2"/>
  <c r="E9" i="2"/>
  <c r="F9" i="2"/>
  <c r="G9" i="2"/>
  <c r="H9" i="2"/>
  <c r="I9" i="2"/>
  <c r="J9" i="2"/>
  <c r="K9" i="2"/>
  <c r="L9" i="2"/>
  <c r="D10" i="2"/>
  <c r="E10" i="2"/>
  <c r="F10" i="2"/>
  <c r="G10" i="2"/>
  <c r="H10" i="2"/>
  <c r="I10" i="2"/>
  <c r="J10" i="2"/>
  <c r="K10" i="2"/>
  <c r="L10" i="2"/>
  <c r="D11" i="2"/>
  <c r="E11" i="2"/>
  <c r="F11" i="2"/>
  <c r="G11" i="2"/>
  <c r="H11" i="2"/>
  <c r="I11" i="2"/>
  <c r="J11" i="2"/>
  <c r="K11" i="2"/>
  <c r="L11" i="2"/>
  <c r="D12" i="2"/>
  <c r="E12" i="2"/>
  <c r="F12" i="2"/>
  <c r="G12" i="2"/>
  <c r="H12" i="2"/>
  <c r="I12" i="2"/>
  <c r="J12" i="2"/>
  <c r="K12" i="2"/>
  <c r="L12" i="2"/>
  <c r="D13" i="2"/>
  <c r="E13" i="2"/>
  <c r="F13" i="2"/>
  <c r="G13" i="2"/>
  <c r="H13" i="2"/>
  <c r="I13" i="2"/>
  <c r="J13" i="2"/>
  <c r="K13" i="2"/>
  <c r="L13" i="2"/>
  <c r="D14" i="2"/>
  <c r="E14" i="2"/>
  <c r="F14" i="2"/>
  <c r="G14" i="2"/>
  <c r="H14" i="2"/>
  <c r="I14" i="2"/>
  <c r="J14" i="2"/>
  <c r="K14" i="2"/>
  <c r="L14" i="2"/>
  <c r="D15" i="2"/>
  <c r="E15" i="2"/>
  <c r="F15" i="2"/>
  <c r="G15" i="2"/>
  <c r="H15" i="2"/>
  <c r="I15" i="2"/>
  <c r="J15" i="2"/>
  <c r="K15" i="2"/>
  <c r="L15" i="2"/>
  <c r="D16" i="2"/>
  <c r="E16" i="2"/>
  <c r="F16" i="2"/>
  <c r="G16" i="2"/>
  <c r="H16" i="2"/>
  <c r="I16" i="2"/>
  <c r="J16" i="2"/>
  <c r="K16" i="2"/>
  <c r="L16" i="2"/>
  <c r="D17" i="2"/>
  <c r="E17" i="2"/>
  <c r="F17" i="2"/>
  <c r="G17" i="2"/>
  <c r="H17" i="2"/>
  <c r="I17" i="2"/>
  <c r="J17" i="2"/>
  <c r="K17" i="2"/>
  <c r="L17" i="2"/>
  <c r="D18" i="2"/>
  <c r="E18" i="2"/>
  <c r="F18" i="2"/>
  <c r="G18" i="2"/>
  <c r="H18" i="2"/>
  <c r="I18" i="2"/>
  <c r="J18" i="2"/>
  <c r="K18" i="2"/>
  <c r="L18" i="2"/>
  <c r="D19" i="2"/>
  <c r="E19" i="2"/>
  <c r="F19" i="2"/>
  <c r="G19" i="2"/>
  <c r="H19" i="2"/>
  <c r="I19" i="2"/>
  <c r="J19" i="2"/>
  <c r="K19" i="2"/>
  <c r="L19" i="2"/>
  <c r="K4" i="2"/>
  <c r="J4" i="2"/>
  <c r="I4" i="2"/>
  <c r="H4" i="2"/>
  <c r="G4" i="2"/>
  <c r="F4" i="2"/>
  <c r="E4" i="2"/>
  <c r="D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4" i="2"/>
  <c r="O8" i="1"/>
  <c r="O9" i="1"/>
  <c r="O10" i="1"/>
  <c r="O11" i="1"/>
  <c r="O12" i="1"/>
  <c r="O13" i="1"/>
  <c r="O14" i="1"/>
  <c r="T100" i="5" l="1"/>
  <c r="S100" i="5"/>
  <c r="R100" i="5"/>
  <c r="P100" i="5"/>
  <c r="O100" i="5"/>
  <c r="N100" i="5"/>
  <c r="M100" i="5"/>
  <c r="Q100" i="5" l="1"/>
  <c r="M20" i="5"/>
  <c r="H100" i="5" l="1"/>
  <c r="N80" i="5"/>
  <c r="O80" i="5"/>
  <c r="P80" i="5"/>
  <c r="Q80" i="5"/>
  <c r="R80" i="5"/>
  <c r="S80" i="5"/>
  <c r="T80" i="5"/>
  <c r="M80" i="5"/>
  <c r="N20" i="5" l="1"/>
  <c r="D15" i="1"/>
  <c r="O20" i="5" l="1"/>
  <c r="P20" i="5"/>
  <c r="Q20" i="5"/>
  <c r="R20" i="5"/>
  <c r="S20" i="5"/>
  <c r="T20" i="5"/>
  <c r="C20" i="5" l="1"/>
  <c r="E20" i="5"/>
  <c r="F20" i="5"/>
  <c r="G20" i="5"/>
  <c r="H20" i="5"/>
  <c r="I20" i="5"/>
  <c r="J20" i="5"/>
  <c r="D20" i="5"/>
  <c r="I80" i="5" l="1"/>
  <c r="D80" i="5"/>
  <c r="E80" i="5"/>
  <c r="F80" i="5"/>
  <c r="G80" i="5"/>
  <c r="H80" i="5"/>
  <c r="J80" i="5"/>
  <c r="C80" i="5"/>
  <c r="M60" i="5" l="1"/>
  <c r="N60" i="5"/>
  <c r="O60" i="5"/>
  <c r="P60" i="5"/>
  <c r="Q60" i="5"/>
  <c r="R60" i="5"/>
  <c r="T60" i="5"/>
  <c r="S60" i="5"/>
  <c r="D60" i="5" l="1"/>
  <c r="E60" i="5"/>
  <c r="F60" i="5"/>
  <c r="G60" i="5"/>
  <c r="H60" i="5"/>
  <c r="I60" i="5"/>
  <c r="J60" i="5"/>
  <c r="C60" i="5"/>
  <c r="S40" i="5" l="1"/>
  <c r="N40" i="5"/>
  <c r="O40" i="5"/>
  <c r="P40" i="5"/>
  <c r="Q40" i="5"/>
  <c r="R40" i="5"/>
  <c r="T40" i="5"/>
  <c r="M40" i="5"/>
  <c r="D40" i="5" l="1"/>
  <c r="E40" i="5"/>
  <c r="F40" i="5"/>
  <c r="G40" i="5"/>
  <c r="H40" i="5"/>
  <c r="I40" i="5"/>
  <c r="J40" i="5"/>
  <c r="C40" i="5"/>
  <c r="O5" i="2" l="1"/>
  <c r="O11" i="2"/>
  <c r="O12" i="2"/>
  <c r="O13" i="2"/>
  <c r="O16" i="2"/>
  <c r="O17" i="2"/>
  <c r="D20" i="2"/>
  <c r="E20" i="2"/>
  <c r="F20" i="2"/>
  <c r="G20" i="2"/>
  <c r="H20" i="2"/>
  <c r="I20" i="2"/>
  <c r="J20" i="2"/>
  <c r="L20" i="2"/>
  <c r="M20" i="2"/>
  <c r="N20" i="2"/>
  <c r="C20" i="2"/>
  <c r="O19" i="2"/>
  <c r="O18" i="2"/>
  <c r="O15" i="2"/>
  <c r="O14" i="2"/>
  <c r="O10" i="2"/>
  <c r="O9" i="2"/>
  <c r="O8" i="2"/>
  <c r="O7" i="2"/>
  <c r="O4" i="2"/>
  <c r="D100" i="5"/>
  <c r="E100" i="5"/>
  <c r="F100" i="5"/>
  <c r="G100" i="5"/>
  <c r="I100" i="5"/>
  <c r="J100" i="5"/>
  <c r="C100" i="5"/>
  <c r="K20" i="2" l="1"/>
  <c r="O6" i="2"/>
  <c r="O20" i="2" s="1"/>
  <c r="K9" i="1"/>
  <c r="F10" i="3" l="1"/>
  <c r="G10" i="3"/>
  <c r="H10" i="3"/>
  <c r="I10" i="3"/>
  <c r="J10" i="3"/>
  <c r="K10" i="3"/>
  <c r="L10" i="3"/>
  <c r="M10" i="3"/>
  <c r="N10" i="3"/>
  <c r="D10" i="3" l="1"/>
  <c r="C10" i="3" l="1"/>
  <c r="E15" i="1" l="1"/>
  <c r="F15" i="1"/>
  <c r="G15" i="1"/>
  <c r="H15" i="1"/>
  <c r="I15" i="1"/>
  <c r="J15" i="1"/>
  <c r="N15" i="1" l="1"/>
  <c r="M15" i="1"/>
  <c r="L15" i="1"/>
  <c r="K15" i="1"/>
  <c r="C15" i="1"/>
  <c r="O7" i="1"/>
  <c r="O15" i="1" l="1"/>
  <c r="E10" i="3"/>
  <c r="O10" i="3"/>
</calcChain>
</file>

<file path=xl/sharedStrings.xml><?xml version="1.0" encoding="utf-8"?>
<sst xmlns="http://schemas.openxmlformats.org/spreadsheetml/2006/main" count="500" uniqueCount="103">
  <si>
    <t xml:space="preserve"> AEROLINEA </t>
  </si>
  <si>
    <t xml:space="preserve"> ENERO </t>
  </si>
  <si>
    <t xml:space="preserve">FEBRERO </t>
  </si>
  <si>
    <t xml:space="preserve"> MARZO </t>
  </si>
  <si>
    <t>ABRIL</t>
  </si>
  <si>
    <t xml:space="preserve"> MAYO </t>
  </si>
  <si>
    <t>JUNIO</t>
  </si>
  <si>
    <t xml:space="preserve"> JULIO</t>
  </si>
  <si>
    <t>AGOSTO</t>
  </si>
  <si>
    <t xml:space="preserve"> SEPTIEMBRE</t>
  </si>
  <si>
    <t xml:space="preserve"> OCTUBRE</t>
  </si>
  <si>
    <t xml:space="preserve"> NOVIEMBRE</t>
  </si>
  <si>
    <t xml:space="preserve"> DICIEMBRE</t>
  </si>
  <si>
    <t xml:space="preserve"> TOTAL ACUMULADO</t>
  </si>
  <si>
    <t>ADA</t>
  </si>
  <si>
    <t>Avianca</t>
  </si>
  <si>
    <t>Easyfly</t>
  </si>
  <si>
    <t>Fast Colombia</t>
  </si>
  <si>
    <t>LATAM Colombia</t>
  </si>
  <si>
    <t>Satena</t>
  </si>
  <si>
    <t>TOTAL GENERAL</t>
  </si>
  <si>
    <t>ACUMULADO COMPENSACIONES Y OTROS PAGOS AL USUARIO 2019</t>
  </si>
  <si>
    <t>Regional Express</t>
  </si>
  <si>
    <t>TOTALES</t>
  </si>
  <si>
    <t>EQUIPAJE PASAJEROS DEMORA</t>
  </si>
  <si>
    <t>EQUIPAJE PASAJEROS AVERÍA</t>
  </si>
  <si>
    <t>EQUIPAJE PASAJEROS SAQUEO</t>
  </si>
  <si>
    <t>EQUIPAJE PASAJEROS PÉRDIDA</t>
  </si>
  <si>
    <t>MILLAS</t>
  </si>
  <si>
    <t>BONO</t>
  </si>
  <si>
    <t>ENDOSO A OTRA AEROLINEA</t>
  </si>
  <si>
    <t>TIQUETES EN LA RUTA DE LA AEROLINEA</t>
  </si>
  <si>
    <t>REINTEGRO PRECIO TIQUETE</t>
  </si>
  <si>
    <t>GASTOS DE TRASLADO</t>
  </si>
  <si>
    <t>HOSPEDAJE</t>
  </si>
  <si>
    <t>CENA</t>
  </si>
  <si>
    <t>ALMUERZO</t>
  </si>
  <si>
    <t>DESAYUNO</t>
  </si>
  <si>
    <t>LLAMADA TELEFONICA</t>
  </si>
  <si>
    <t>REFRIGERIOS</t>
  </si>
  <si>
    <t>ACUMULADO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</si>
  <si>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</si>
  <si>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</si>
  <si>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</si>
  <si>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</si>
  <si>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</si>
  <si>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</si>
  <si>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</si>
  <si>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</si>
  <si>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</si>
  <si>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</si>
  <si>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</si>
  <si>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</si>
  <si>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Tipos de  Compensación</t>
  </si>
  <si>
    <t>-</t>
  </si>
  <si>
    <t xml:space="preserve"> MOTIVO QUE AFECTO </t>
  </si>
  <si>
    <t>ENERO</t>
  </si>
  <si>
    <t>FEBRERO</t>
  </si>
  <si>
    <t>MARZO</t>
  </si>
  <si>
    <t>MAYO</t>
  </si>
  <si>
    <t>JULIO</t>
  </si>
  <si>
    <t>SEPTIEMBRE</t>
  </si>
  <si>
    <t>OCTUBRE</t>
  </si>
  <si>
    <t>NOVIEMBRE</t>
  </si>
  <si>
    <t>DICIEMBRE</t>
  </si>
  <si>
    <t xml:space="preserve"> Vuelos Cancelados</t>
  </si>
  <si>
    <t xml:space="preserve"> Vuelos Anticipados</t>
  </si>
  <si>
    <t xml:space="preserve"> Vuelos Demorados</t>
  </si>
  <si>
    <t>Sobreventa</t>
  </si>
  <si>
    <t>Equipaje</t>
  </si>
  <si>
    <t>Denegación de Embarque</t>
  </si>
  <si>
    <t xml:space="preserve"> TOTAL GENERAL </t>
  </si>
  <si>
    <t>ACUMULADO POR MOTIVO QUE AFECTO 2019</t>
  </si>
  <si>
    <t>SATENA</t>
  </si>
  <si>
    <t>AEROREPUBLICA</t>
  </si>
  <si>
    <t>EASYFLY</t>
  </si>
  <si>
    <t>LATAM</t>
  </si>
  <si>
    <t>AVIANCA</t>
  </si>
  <si>
    <t>VIVACOLOMBIA</t>
  </si>
  <si>
    <t>REGIONAL EXPRESS</t>
  </si>
  <si>
    <t>Aerorepublica</t>
  </si>
  <si>
    <t>NO TOCAR</t>
  </si>
  <si>
    <t xml:space="preserve"> MOTIVO QUE AFECTÓ:</t>
  </si>
  <si>
    <t>ACUMULADO TIPO DE COMPENSACIÓN 2019</t>
  </si>
  <si>
    <t>ADA*</t>
  </si>
  <si>
    <t>REGIONAL EXPRESS**</t>
  </si>
  <si>
    <t>* La empresa ADA operó hasta el mes de marzo de 2019</t>
  </si>
  <si>
    <t>** La empresa Regional Express inició operación en el mes de marzo de 2019</t>
  </si>
  <si>
    <t>$  1.046.693.975</t>
  </si>
  <si>
    <t>$  34.073.147</t>
  </si>
  <si>
    <t>$  7.214.100</t>
  </si>
  <si>
    <t>$  23.946.000</t>
  </si>
  <si>
    <t>$  38.582.600</t>
  </si>
  <si>
    <t>$  249.782.726</t>
  </si>
  <si>
    <t>$  42.540.267</t>
  </si>
  <si>
    <t>$  617.247.916</t>
  </si>
  <si>
    <t>$  201.037</t>
  </si>
  <si>
    <t>$  30.578.403</t>
  </si>
  <si>
    <t>$  2.527.779</t>
  </si>
  <si>
    <t>$  733.040.422</t>
  </si>
  <si>
    <t>$  148.590.953</t>
  </si>
  <si>
    <t>$  131.755.381</t>
  </si>
  <si>
    <t>$  33.307.219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</si>
</sst>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  <numFmt numFmtId="166" formatCode="_(&quot;$&quot;\ * #,##0_);_(&quot;$&quot;\ * \(#,##0\);_(&quot;$&quot;\ 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Arial"/>
      <family val="2"/>
    </font>
    <font>
      <sz val="11"/>
      <color theme="1"/>
      <name val="Calibri "/>
    </font>
  </fonts>
  <fills count="1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6">
    <xf numFmtId="0" fontId="0" fillId="0" borderId="0" xfId="0"/>
    <xf numFmtId="0" fontId="0" fillId="0" borderId="0" xfId="0" applyFont="1"/>
    <xf numFmtId="0" fontId="2" fillId="4" borderId="2" xfId="0" applyFont="1" applyFill="1" applyBorder="1"/>
    <xf numFmtId="3" fontId="0" fillId="0" borderId="0" xfId="0" applyNumberFormat="1"/>
    <xf numFmtId="0" fontId="0" fillId="0" borderId="0" xfId="0" applyFill="1" applyBorder="1"/>
    <xf numFmtId="4" fontId="0" fillId="0" borderId="0" xfId="0" applyNumberFormat="1"/>
    <xf numFmtId="165" fontId="0" fillId="0" borderId="2" xfId="2" applyNumberFormat="1" applyFont="1" applyFill="1" applyBorder="1" applyAlignment="1">
      <alignment horizontal="right" vertical="top" wrapText="1"/>
    </xf>
    <xf numFmtId="0" fontId="0" fillId="0" borderId="0" xfId="0" applyFill="1"/>
    <xf numFmtId="165" fontId="5" fillId="0" borderId="2" xfId="2" applyNumberFormat="1" applyFont="1" applyFill="1" applyBorder="1" applyAlignment="1">
      <alignment horizontal="right" vertical="top" wrapText="1"/>
    </xf>
    <xf numFmtId="165" fontId="0" fillId="0" borderId="1" xfId="2" applyNumberFormat="1" applyFont="1" applyFill="1" applyBorder="1" applyAlignment="1">
      <alignment horizontal="right" vertical="top" wrapText="1"/>
    </xf>
    <xf numFmtId="164" fontId="0" fillId="0" borderId="0" xfId="0" applyNumberFormat="1"/>
    <xf numFmtId="164" fontId="7" fillId="8" borderId="2" xfId="1" applyNumberFormat="1" applyFont="1" applyFill="1" applyBorder="1"/>
    <xf numFmtId="164" fontId="7" fillId="8" borderId="5" xfId="0" applyNumberFormat="1" applyFont="1" applyFill="1" applyBorder="1"/>
    <xf numFmtId="0" fontId="6" fillId="7" borderId="6" xfId="0" applyFont="1" applyFill="1" applyBorder="1" applyAlignment="1">
      <alignment horizontal="center"/>
    </xf>
    <xf numFmtId="0" fontId="2" fillId="0" borderId="2" xfId="0" applyFont="1" applyBorder="1"/>
    <xf numFmtId="0" fontId="2" fillId="10" borderId="8" xfId="0" applyFont="1" applyFill="1" applyBorder="1" applyAlignment="1">
      <alignment horizontal="center"/>
    </xf>
    <xf numFmtId="0" fontId="2" fillId="4" borderId="1" xfId="0" applyFont="1" applyFill="1" applyBorder="1"/>
    <xf numFmtId="164" fontId="7" fillId="8" borderId="6" xfId="1" applyNumberFormat="1" applyFont="1" applyFill="1" applyBorder="1"/>
    <xf numFmtId="164" fontId="7" fillId="8" borderId="20" xfId="0" applyNumberFormat="1" applyFont="1" applyFill="1" applyBorder="1"/>
    <xf numFmtId="0" fontId="6" fillId="6" borderId="9" xfId="0" applyFont="1" applyFill="1" applyBorder="1"/>
    <xf numFmtId="164" fontId="7" fillId="6" borderId="10" xfId="1" applyNumberFormat="1" applyFont="1" applyFill="1" applyBorder="1"/>
    <xf numFmtId="164" fontId="8" fillId="6" borderId="11" xfId="1" applyNumberFormat="1" applyFont="1" applyFill="1" applyBorder="1"/>
    <xf numFmtId="0" fontId="6" fillId="8" borderId="22" xfId="0" applyFont="1" applyFill="1" applyBorder="1"/>
    <xf numFmtId="0" fontId="6" fillId="8" borderId="24" xfId="0" applyFont="1" applyFill="1" applyBorder="1"/>
    <xf numFmtId="0" fontId="6" fillId="8" borderId="25" xfId="0" applyFont="1" applyFill="1" applyBorder="1"/>
    <xf numFmtId="164" fontId="7" fillId="8" borderId="26" xfId="1" applyNumberFormat="1" applyFont="1" applyFill="1" applyBorder="1"/>
    <xf numFmtId="164" fontId="7" fillId="8" borderId="27" xfId="0" applyNumberFormat="1" applyFont="1" applyFill="1" applyBorder="1"/>
    <xf numFmtId="0" fontId="6" fillId="7" borderId="17" xfId="0" applyFont="1" applyFill="1" applyBorder="1"/>
    <xf numFmtId="0" fontId="6" fillId="7" borderId="15" xfId="0" applyFont="1" applyFill="1" applyBorder="1" applyAlignment="1">
      <alignment horizontal="center"/>
    </xf>
    <xf numFmtId="0" fontId="6" fillId="7" borderId="16" xfId="0" applyFont="1" applyFill="1" applyBorder="1" applyAlignment="1">
      <alignment horizontal="center"/>
    </xf>
    <xf numFmtId="0" fontId="6" fillId="7" borderId="17" xfId="0" applyFont="1" applyFill="1" applyBorder="1" applyAlignment="1">
      <alignment horizontal="center"/>
    </xf>
    <xf numFmtId="0" fontId="3" fillId="11" borderId="8" xfId="0" applyFont="1" applyFill="1" applyBorder="1" applyAlignment="1">
      <alignment horizontal="center" vertical="center" wrapText="1" readingOrder="1"/>
    </xf>
    <xf numFmtId="165" fontId="0" fillId="0" borderId="3" xfId="2" applyNumberFormat="1" applyFont="1" applyFill="1" applyBorder="1" applyAlignment="1">
      <alignment horizontal="right" vertical="top" wrapText="1"/>
    </xf>
    <xf numFmtId="165" fontId="0" fillId="0" borderId="36" xfId="2" applyNumberFormat="1" applyFont="1" applyFill="1" applyBorder="1"/>
    <xf numFmtId="165" fontId="0" fillId="0" borderId="4" xfId="2" applyNumberFormat="1" applyFont="1" applyFill="1" applyBorder="1" applyAlignment="1">
      <alignment horizontal="right" vertical="top" wrapText="1"/>
    </xf>
    <xf numFmtId="165" fontId="0" fillId="0" borderId="21" xfId="2" applyNumberFormat="1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64" fontId="2" fillId="3" borderId="9" xfId="1" applyNumberFormat="1" applyFont="1" applyFill="1" applyBorder="1"/>
    <xf numFmtId="164" fontId="0" fillId="3" borderId="8" xfId="1" applyNumberFormat="1" applyFont="1" applyFill="1" applyBorder="1"/>
    <xf numFmtId="164" fontId="0" fillId="0" borderId="2" xfId="1" applyNumberFormat="1" applyFont="1" applyBorder="1"/>
    <xf numFmtId="0" fontId="2" fillId="2" borderId="8" xfId="0" applyFont="1" applyFill="1" applyBorder="1" applyAlignment="1">
      <alignment horizontal="center" vertical="center" wrapText="1"/>
    </xf>
    <xf numFmtId="0" fontId="2" fillId="4" borderId="32" xfId="0" applyFont="1" applyFill="1" applyBorder="1"/>
    <xf numFmtId="0" fontId="2" fillId="4" borderId="33" xfId="0" applyFont="1" applyFill="1" applyBorder="1"/>
    <xf numFmtId="0" fontId="2" fillId="4" borderId="35" xfId="0" applyFont="1" applyFill="1" applyBorder="1"/>
    <xf numFmtId="164" fontId="2" fillId="3" borderId="8" xfId="1" applyNumberFormat="1" applyFont="1" applyFill="1" applyBorder="1"/>
    <xf numFmtId="164" fontId="0" fillId="0" borderId="8" xfId="1" applyNumberFormat="1" applyFont="1" applyBorder="1"/>
    <xf numFmtId="164" fontId="0" fillId="0" borderId="24" xfId="1" applyNumberFormat="1" applyFont="1" applyBorder="1"/>
    <xf numFmtId="164" fontId="0" fillId="0" borderId="38" xfId="1" applyNumberFormat="1" applyFont="1" applyBorder="1"/>
    <xf numFmtId="164" fontId="0" fillId="0" borderId="38" xfId="1" applyNumberFormat="1" applyFont="1" applyFill="1" applyBorder="1" applyAlignment="1">
      <alignment horizontal="center" vertical="center" wrapText="1"/>
    </xf>
    <xf numFmtId="164" fontId="0" fillId="0" borderId="26" xfId="1" applyNumberFormat="1" applyFont="1" applyBorder="1"/>
    <xf numFmtId="164" fontId="0" fillId="0" borderId="39" xfId="1" applyNumberFormat="1" applyFont="1" applyBorder="1"/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2" fillId="0" borderId="22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0" borderId="23" xfId="0" applyFont="1" applyFill="1" applyBorder="1" applyAlignment="1">
      <alignment horizontal="center" wrapText="1"/>
    </xf>
    <xf numFmtId="0" fontId="2" fillId="0" borderId="37" xfId="0" applyFont="1" applyFill="1" applyBorder="1" applyAlignment="1">
      <alignment horizontal="center" wrapText="1"/>
    </xf>
    <xf numFmtId="166" fontId="9" fillId="0" borderId="0" xfId="2" applyNumberFormat="1" applyFont="1" applyFill="1" applyBorder="1" applyAlignment="1">
      <alignment horizontal="center" vertical="center" wrapText="1"/>
    </xf>
    <xf numFmtId="166" fontId="9" fillId="0" borderId="0" xfId="0" applyNumberFormat="1" applyFont="1" applyFill="1" applyBorder="1" applyAlignment="1">
      <alignment horizontal="center" vertical="center" wrapText="1"/>
    </xf>
    <xf numFmtId="165" fontId="0" fillId="12" borderId="2" xfId="2" applyNumberFormat="1" applyFont="1" applyFill="1" applyBorder="1" applyAlignment="1">
      <alignment horizontal="right" vertical="top" wrapText="1"/>
    </xf>
    <xf numFmtId="165" fontId="0" fillId="0" borderId="2" xfId="2" applyNumberFormat="1" applyFont="1" applyBorder="1"/>
    <xf numFmtId="164" fontId="0" fillId="0" borderId="2" xfId="1" applyNumberFormat="1" applyFont="1" applyBorder="1" applyAlignment="1">
      <alignment wrapText="1"/>
    </xf>
    <xf numFmtId="38" fontId="0" fillId="0" borderId="2" xfId="0" applyNumberFormat="1" applyFont="1" applyBorder="1"/>
    <xf numFmtId="0" fontId="0" fillId="0" borderId="2" xfId="0" applyFont="1" applyBorder="1"/>
    <xf numFmtId="164" fontId="0" fillId="0" borderId="0" xfId="0" applyNumberFormat="1" applyFont="1"/>
    <xf numFmtId="164" fontId="0" fillId="0" borderId="24" xfId="0" applyNumberFormat="1" applyFont="1" applyBorder="1"/>
    <xf numFmtId="164" fontId="0" fillId="0" borderId="25" xfId="0" applyNumberFormat="1" applyFont="1" applyBorder="1"/>
    <xf numFmtId="164" fontId="0" fillId="0" borderId="26" xfId="1" applyNumberFormat="1" applyFont="1" applyBorder="1" applyAlignment="1">
      <alignment wrapText="1"/>
    </xf>
    <xf numFmtId="0" fontId="0" fillId="0" borderId="26" xfId="0" applyFont="1" applyBorder="1"/>
    <xf numFmtId="164" fontId="2" fillId="3" borderId="14" xfId="1" applyNumberFormat="1" applyFont="1" applyFill="1" applyBorder="1"/>
    <xf numFmtId="0" fontId="0" fillId="0" borderId="0" xfId="0" applyFont="1" applyBorder="1"/>
    <xf numFmtId="164" fontId="0" fillId="0" borderId="0" xfId="1" applyNumberFormat="1" applyFont="1" applyBorder="1"/>
    <xf numFmtId="0" fontId="2" fillId="4" borderId="34" xfId="0" applyFont="1" applyFill="1" applyBorder="1"/>
    <xf numFmtId="165" fontId="5" fillId="12" borderId="2" xfId="2" applyNumberFormat="1" applyFont="1" applyFill="1" applyBorder="1" applyAlignment="1">
      <alignment horizontal="right" vertical="top" wrapText="1"/>
    </xf>
    <xf numFmtId="165" fontId="5" fillId="12" borderId="3" xfId="2" applyNumberFormat="1" applyFont="1" applyFill="1" applyBorder="1" applyAlignment="1">
      <alignment horizontal="right" vertical="top" wrapText="1"/>
    </xf>
    <xf numFmtId="165" fontId="10" fillId="0" borderId="2" xfId="2" applyNumberFormat="1" applyFont="1" applyBorder="1" applyAlignment="1">
      <alignment horizontal="center" vertical="center" wrapText="1"/>
    </xf>
    <xf numFmtId="166" fontId="0" fillId="0" borderId="1" xfId="2" applyNumberFormat="1" applyFont="1" applyFill="1" applyBorder="1" applyAlignment="1">
      <alignment horizontal="right" vertical="top" wrapText="1"/>
    </xf>
    <xf numFmtId="164" fontId="0" fillId="0" borderId="1" xfId="2" applyNumberFormat="1" applyFont="1" applyFill="1" applyBorder="1" applyAlignment="1">
      <alignment horizontal="right" vertical="top" wrapText="1"/>
    </xf>
    <xf numFmtId="165" fontId="5" fillId="0" borderId="3" xfId="2" applyNumberFormat="1" applyFont="1" applyFill="1" applyBorder="1" applyAlignment="1">
      <alignment horizontal="right" vertical="top" wrapText="1"/>
    </xf>
    <xf numFmtId="165" fontId="0" fillId="0" borderId="26" xfId="2" applyNumberFormat="1" applyFont="1" applyBorder="1"/>
    <xf numFmtId="165" fontId="0" fillId="0" borderId="8" xfId="2" applyNumberFormat="1" applyFont="1" applyBorder="1"/>
    <xf numFmtId="165" fontId="0" fillId="0" borderId="0" xfId="2" applyNumberFormat="1" applyFont="1" applyAlignment="1"/>
    <xf numFmtId="165" fontId="0" fillId="12" borderId="2" xfId="2" applyNumberFormat="1" applyFont="1" applyFill="1" applyBorder="1"/>
    <xf numFmtId="165" fontId="0" fillId="0" borderId="41" xfId="2" applyNumberFormat="1" applyFont="1" applyFill="1" applyBorder="1" applyAlignment="1">
      <alignment horizontal="right" vertical="top" wrapText="1"/>
    </xf>
    <xf numFmtId="0" fontId="2" fillId="10" borderId="17" xfId="0" applyFont="1" applyFill="1" applyBorder="1" applyAlignment="1">
      <alignment horizontal="center"/>
    </xf>
    <xf numFmtId="164" fontId="0" fillId="13" borderId="2" xfId="0" applyNumberFormat="1" applyFont="1" applyFill="1" applyBorder="1"/>
    <xf numFmtId="0" fontId="2" fillId="3" borderId="24" xfId="0" applyFont="1" applyFill="1" applyBorder="1"/>
    <xf numFmtId="0" fontId="0" fillId="13" borderId="24" xfId="0" applyFont="1" applyFill="1" applyBorder="1"/>
    <xf numFmtId="0" fontId="2" fillId="13" borderId="43" xfId="0" applyFont="1" applyFill="1" applyBorder="1"/>
    <xf numFmtId="0" fontId="2" fillId="9" borderId="23" xfId="0" applyFont="1" applyFill="1" applyBorder="1" applyAlignment="1">
      <alignment horizontal="center"/>
    </xf>
    <xf numFmtId="0" fontId="2" fillId="9" borderId="37" xfId="0" applyFont="1" applyFill="1" applyBorder="1" applyAlignment="1">
      <alignment horizontal="center"/>
    </xf>
    <xf numFmtId="0" fontId="2" fillId="9" borderId="19" xfId="0" applyFont="1" applyFill="1" applyBorder="1" applyAlignment="1">
      <alignment horizontal="center"/>
    </xf>
    <xf numFmtId="0" fontId="2" fillId="9" borderId="8" xfId="0" applyFont="1" applyFill="1" applyBorder="1"/>
    <xf numFmtId="164" fontId="0" fillId="0" borderId="2" xfId="3" applyNumberFormat="1" applyFont="1" applyBorder="1" applyAlignment="1">
      <alignment horizontal="center" vertical="center" wrapText="1"/>
    </xf>
    <xf numFmtId="164" fontId="0" fillId="0" borderId="2" xfId="0" applyNumberFormat="1" applyFont="1" applyBorder="1"/>
    <xf numFmtId="164" fontId="0" fillId="0" borderId="2" xfId="4" applyNumberFormat="1" applyFont="1" applyBorder="1" applyAlignment="1">
      <alignment horizontal="center" vertical="center" wrapText="1"/>
    </xf>
    <xf numFmtId="164" fontId="0" fillId="0" borderId="2" xfId="5" applyNumberFormat="1" applyFont="1" applyBorder="1" applyAlignment="1">
      <alignment horizontal="center" vertical="center" wrapText="1"/>
    </xf>
    <xf numFmtId="164" fontId="0" fillId="0" borderId="38" xfId="6" applyNumberFormat="1" applyFont="1" applyBorder="1" applyAlignment="1">
      <alignment horizontal="center" vertical="center" wrapText="1"/>
    </xf>
    <xf numFmtId="3" fontId="0" fillId="0" borderId="2" xfId="0" applyNumberFormat="1" applyFont="1" applyBorder="1"/>
    <xf numFmtId="0" fontId="0" fillId="0" borderId="38" xfId="0" applyFont="1" applyBorder="1"/>
    <xf numFmtId="164" fontId="0" fillId="0" borderId="38" xfId="0" applyNumberFormat="1" applyFont="1" applyBorder="1"/>
    <xf numFmtId="3" fontId="0" fillId="0" borderId="6" xfId="0" applyNumberFormat="1" applyFont="1" applyBorder="1"/>
    <xf numFmtId="164" fontId="0" fillId="0" borderId="6" xfId="4" applyNumberFormat="1" applyFont="1" applyBorder="1" applyAlignment="1">
      <alignment horizontal="center" vertical="center" wrapText="1"/>
    </xf>
    <xf numFmtId="164" fontId="0" fillId="0" borderId="6" xfId="0" applyNumberFormat="1" applyFont="1" applyBorder="1"/>
    <xf numFmtId="164" fontId="0" fillId="12" borderId="2" xfId="0" applyNumberFormat="1" applyFont="1" applyFill="1" applyBorder="1"/>
    <xf numFmtId="41" fontId="0" fillId="12" borderId="2" xfId="0" applyNumberFormat="1" applyFont="1" applyFill="1" applyBorder="1"/>
    <xf numFmtId="164" fontId="0" fillId="13" borderId="1" xfId="0" applyNumberFormat="1" applyFont="1" applyFill="1" applyBorder="1"/>
    <xf numFmtId="164" fontId="0" fillId="13" borderId="38" xfId="0" applyNumberFormat="1" applyFont="1" applyFill="1" applyBorder="1"/>
    <xf numFmtId="3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11" borderId="12" xfId="0" applyFont="1" applyFill="1" applyBorder="1" applyAlignment="1">
      <alignment horizontal="center" vertical="center" wrapText="1" readingOrder="1"/>
    </xf>
    <xf numFmtId="165" fontId="0" fillId="0" borderId="15" xfId="2" applyNumberFormat="1" applyFont="1" applyFill="1" applyBorder="1" applyAlignment="1">
      <alignment horizontal="right" vertical="top" wrapText="1"/>
    </xf>
    <xf numFmtId="165" fontId="0" fillId="0" borderId="6" xfId="2" applyNumberFormat="1" applyFont="1" applyFill="1" applyBorder="1" applyAlignment="1">
      <alignment horizontal="right" vertical="top" wrapText="1"/>
    </xf>
    <xf numFmtId="165" fontId="5" fillId="12" borderId="6" xfId="2" applyNumberFormat="1" applyFont="1" applyFill="1" applyBorder="1" applyAlignment="1">
      <alignment horizontal="right" vertical="top" wrapText="1"/>
    </xf>
    <xf numFmtId="0" fontId="4" fillId="11" borderId="8" xfId="0" applyFont="1" applyFill="1" applyBorder="1" applyAlignment="1">
      <alignment horizontal="center" vertical="center" wrapText="1" readingOrder="1"/>
    </xf>
    <xf numFmtId="49" fontId="4" fillId="11" borderId="8" xfId="0" applyNumberFormat="1" applyFont="1" applyFill="1" applyBorder="1" applyAlignment="1">
      <alignment horizontal="center" vertical="center" wrapText="1" readingOrder="1"/>
    </xf>
    <xf numFmtId="0" fontId="2" fillId="0" borderId="32" xfId="0" applyFont="1" applyFill="1" applyBorder="1" applyAlignment="1">
      <alignment horizontal="center" vertical="top" wrapText="1"/>
    </xf>
    <xf numFmtId="0" fontId="2" fillId="0" borderId="33" xfId="0" applyFont="1" applyFill="1" applyBorder="1" applyAlignment="1">
      <alignment horizontal="center" vertical="top" wrapText="1"/>
    </xf>
    <xf numFmtId="0" fontId="2" fillId="0" borderId="35" xfId="0" applyFont="1" applyFill="1" applyBorder="1" applyAlignment="1">
      <alignment horizontal="center" vertical="top" wrapText="1"/>
    </xf>
    <xf numFmtId="0" fontId="2" fillId="13" borderId="8" xfId="0" applyFont="1" applyFill="1" applyBorder="1" applyAlignment="1">
      <alignment horizontal="center"/>
    </xf>
    <xf numFmtId="165" fontId="4" fillId="13" borderId="8" xfId="2" applyNumberFormat="1" applyFont="1" applyFill="1" applyBorder="1"/>
    <xf numFmtId="165" fontId="4" fillId="13" borderId="12" xfId="2" applyNumberFormat="1" applyFont="1" applyFill="1" applyBorder="1"/>
    <xf numFmtId="165" fontId="0" fillId="0" borderId="0" xfId="2" applyNumberFormat="1" applyFont="1"/>
    <xf numFmtId="166" fontId="0" fillId="0" borderId="2" xfId="2" applyNumberFormat="1" applyFont="1" applyFill="1" applyBorder="1" applyAlignment="1">
      <alignment horizontal="right" vertical="top" wrapText="1"/>
    </xf>
    <xf numFmtId="165" fontId="0" fillId="13" borderId="2" xfId="2" applyNumberFormat="1" applyFont="1" applyFill="1" applyBorder="1"/>
    <xf numFmtId="0" fontId="4" fillId="11" borderId="0" xfId="0" applyFont="1" applyFill="1" applyBorder="1" applyAlignment="1">
      <alignment horizontal="center" vertical="center" wrapText="1" readingOrder="1"/>
    </xf>
    <xf numFmtId="165" fontId="0" fillId="0" borderId="2" xfId="2" applyNumberFormat="1" applyFont="1" applyBorder="1" applyAlignment="1">
      <alignment horizontal="center" vertical="center" wrapText="1"/>
    </xf>
    <xf numFmtId="165" fontId="0" fillId="13" borderId="1" xfId="2" applyNumberFormat="1" applyFont="1" applyFill="1" applyBorder="1"/>
    <xf numFmtId="0" fontId="3" fillId="5" borderId="28" xfId="0" applyFont="1" applyFill="1" applyBorder="1" applyAlignment="1">
      <alignment horizontal="center" vertical="center" wrapText="1" readingOrder="1"/>
    </xf>
    <xf numFmtId="0" fontId="3" fillId="5" borderId="29" xfId="0" applyFont="1" applyFill="1" applyBorder="1" applyAlignment="1">
      <alignment horizontal="center" vertical="center" wrapText="1" readingOrder="1"/>
    </xf>
    <xf numFmtId="0" fontId="3" fillId="5" borderId="7" xfId="0" applyFont="1" applyFill="1" applyBorder="1" applyAlignment="1">
      <alignment horizontal="center" vertical="center" wrapText="1" readingOrder="1"/>
    </xf>
    <xf numFmtId="0" fontId="3" fillId="5" borderId="30" xfId="0" applyFont="1" applyFill="1" applyBorder="1" applyAlignment="1">
      <alignment horizontal="center" vertical="center" wrapText="1" readingOrder="1"/>
    </xf>
    <xf numFmtId="0" fontId="3" fillId="5" borderId="31" xfId="0" applyFont="1" applyFill="1" applyBorder="1" applyAlignment="1">
      <alignment horizontal="center" vertical="center" wrapText="1" readingOrder="1"/>
    </xf>
    <xf numFmtId="0" fontId="3" fillId="5" borderId="40" xfId="0" applyFont="1" applyFill="1" applyBorder="1" applyAlignment="1">
      <alignment horizontal="center" vertical="center" wrapText="1" readingOrder="1"/>
    </xf>
    <xf numFmtId="0" fontId="2" fillId="5" borderId="9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2" fillId="14" borderId="12" xfId="0" applyFont="1" applyFill="1" applyBorder="1" applyAlignment="1">
      <alignment horizontal="left"/>
    </xf>
    <xf numFmtId="0" fontId="2" fillId="14" borderId="13" xfId="0" applyFont="1" applyFill="1" applyBorder="1" applyAlignment="1">
      <alignment horizontal="left"/>
    </xf>
    <xf numFmtId="0" fontId="2" fillId="14" borderId="14" xfId="0" applyFont="1" applyFill="1" applyBorder="1" applyAlignment="1">
      <alignment horizontal="left"/>
    </xf>
    <xf numFmtId="0" fontId="0" fillId="10" borderId="18" xfId="0" applyFont="1" applyFill="1" applyBorder="1" applyAlignment="1">
      <alignment horizontal="center"/>
    </xf>
    <xf numFmtId="0" fontId="0" fillId="10" borderId="42" xfId="0" applyFont="1" applyFill="1" applyBorder="1" applyAlignment="1">
      <alignment horizontal="center"/>
    </xf>
    <xf numFmtId="0" fontId="2" fillId="10" borderId="13" xfId="0" applyFont="1" applyFill="1" applyBorder="1" applyAlignment="1">
      <alignment horizontal="center"/>
    </xf>
    <xf numFmtId="0" fontId="2" fillId="10" borderId="14" xfId="0" applyFont="1" applyFill="1" applyBorder="1" applyAlignment="1">
      <alignment horizontal="center"/>
    </xf>
    <xf numFmtId="165" fontId="0" fillId="0" borderId="2" xfId="2" applyNumberFormat="1" applyFont="1" applyBorder="1" applyAlignment="1">
      <alignment wrapText="1"/>
    </xf>
    <xf numFmtId="165" fontId="0" fillId="0" borderId="38" xfId="2" applyNumberFormat="1" applyFont="1" applyBorder="1"/>
    <xf numFmtId="165" fontId="0" fillId="0" borderId="38" xfId="2" applyNumberFormat="1" applyFont="1" applyFill="1" applyBorder="1" applyAlignment="1">
      <alignment horizontal="center" vertical="center" wrapText="1"/>
    </xf>
    <xf numFmtId="165" fontId="0" fillId="0" borderId="26" xfId="2" applyNumberFormat="1" applyFont="1" applyBorder="1" applyAlignment="1">
      <alignment wrapText="1"/>
    </xf>
    <xf numFmtId="165" fontId="0" fillId="0" borderId="39" xfId="2" applyNumberFormat="1" applyFont="1" applyBorder="1"/>
    <xf numFmtId="165" fontId="0" fillId="4" borderId="2" xfId="2" applyNumberFormat="1" applyFont="1" applyFill="1" applyBorder="1"/>
    <xf numFmtId="165" fontId="0" fillId="4" borderId="4" xfId="2" applyNumberFormat="1" applyFont="1" applyFill="1" applyBorder="1"/>
    <xf numFmtId="165" fontId="0" fillId="4" borderId="5" xfId="2" applyNumberFormat="1" applyFont="1" applyFill="1" applyBorder="1"/>
    <xf numFmtId="165" fontId="0" fillId="4" borderId="1" xfId="2" applyNumberFormat="1" applyFont="1" applyFill="1" applyBorder="1"/>
    <xf numFmtId="165" fontId="7" fillId="8" borderId="6" xfId="2" applyNumberFormat="1" applyFont="1" applyFill="1" applyBorder="1"/>
    <xf numFmtId="165" fontId="7" fillId="8" borderId="16" xfId="2" applyNumberFormat="1" applyFont="1" applyFill="1" applyBorder="1"/>
    <xf numFmtId="165" fontId="7" fillId="6" borderId="10" xfId="2" applyNumberFormat="1" applyFont="1" applyFill="1" applyBorder="1"/>
  </cellXfs>
  <cellStyles count="7">
    <cellStyle name="Millares" xfId="1" builtinId="3"/>
    <cellStyle name="Millares 56" xfId="3"/>
    <cellStyle name="Millares 58" xfId="4"/>
    <cellStyle name="Millares 59" xfId="5"/>
    <cellStyle name="Millares 60" xfId="6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095829977\Downloads\6.%20EX%20Sep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AST%20COL/PLANTILLA%20COMPENSACIONES%20FAST%20COL%20NOVIEMBRE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EGIONAL%20EXPRESS/6.%20EX%20Nov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ENSACIONES"/>
      <sheetName val="OTROS PAGOS AL USUARIO"/>
      <sheetName val="EX Equipajes"/>
      <sheetName val="Data"/>
    </sheetNames>
    <sheetDataSet>
      <sheetData sheetId="0">
        <row r="6">
          <cell r="AL6">
            <v>62876789.709677368</v>
          </cell>
        </row>
        <row r="12">
          <cell r="AJ12">
            <v>147473255.94664508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ROS PAGOS AL USUARIO"/>
      <sheetName val="COMPENSACIONES"/>
    </sheetNames>
    <sheetDataSet>
      <sheetData sheetId="0"/>
      <sheetData sheetId="1">
        <row r="11">
          <cell r="AJ11">
            <v>25006117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ENSACIONES AVA"/>
      <sheetName val="OTROS PAGOS AL USUARIO AVA"/>
      <sheetName val="AVA Reporte de Equipajes"/>
      <sheetName val="Data AVA"/>
      <sheetName val="COMPENSACIONES GLG"/>
      <sheetName val="OTROS PAGOS AL USUARIO GLG"/>
      <sheetName val="GLG Equipajes"/>
      <sheetName val="Data GLG"/>
      <sheetName val="COMPENSACIONES LRC"/>
      <sheetName val="OTROS PAGOS AL USUARIO LRC"/>
      <sheetName val="LRC Equipaje"/>
      <sheetName val="Data LRC"/>
      <sheetName val="COMPENSACIONES TAI"/>
      <sheetName val="OTROS PAGOS AL USUARIO TAI"/>
      <sheetName val="TAI Equipajes"/>
      <sheetName val="Data TAI"/>
      <sheetName val="COMPENSACIONES TPU"/>
      <sheetName val="OTROS PAGOS AL USUARIO TPU"/>
      <sheetName val="TPU Equipajes"/>
      <sheetName val="Data TPU"/>
      <sheetName val="COMPENSACIONES EX"/>
      <sheetName val="OTROS PAGOS AL USUARIO EX"/>
      <sheetName val="EX Equipajes"/>
      <sheetName val="Data EX"/>
    </sheetNames>
    <sheetDataSet>
      <sheetData sheetId="0">
        <row r="12">
          <cell r="D12">
            <v>13517830.336304449</v>
          </cell>
          <cell r="H12">
            <v>11564056.641521793</v>
          </cell>
          <cell r="J12">
            <v>38352323.89173919</v>
          </cell>
          <cell r="L12">
            <v>44920936.4272824</v>
          </cell>
          <cell r="N12">
            <v>336718306.42728233</v>
          </cell>
          <cell r="P12">
            <v>57132022.019673981</v>
          </cell>
          <cell r="R12">
            <v>506688181.51999998</v>
          </cell>
          <cell r="T12">
            <v>0</v>
          </cell>
          <cell r="X12">
            <v>253955691.50576144</v>
          </cell>
          <cell r="Z12">
            <v>22634595.122478247</v>
          </cell>
          <cell r="AD12">
            <v>5173640.4330000002</v>
          </cell>
          <cell r="AF12">
            <v>141208750.12200001</v>
          </cell>
          <cell r="AH12">
            <v>150341705.127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6">
          <cell r="AL6">
            <v>146018702.52696511</v>
          </cell>
          <cell r="AM6">
            <v>3919346.1527869576</v>
          </cell>
        </row>
        <row r="7">
          <cell r="AL7">
            <v>11473567.73971631</v>
          </cell>
        </row>
        <row r="8">
          <cell r="AL8">
            <v>44754294.755328245</v>
          </cell>
        </row>
        <row r="9">
          <cell r="AJ9">
            <v>323514.47543478262</v>
          </cell>
        </row>
        <row r="10">
          <cell r="AJ10">
            <v>15514118.353000002</v>
          </cell>
        </row>
      </sheetData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6"/>
  <sheetViews>
    <sheetView tabSelected="1" workbookViewId="0">
      <selection activeCell="M13" sqref="M13"/>
    </sheetView>
  </sheetViews>
  <sheetFormatPr baseColWidth="10" defaultRowHeight="15"/>
  <cols>
    <col min="2" max="2" width="21.7109375" customWidth="1"/>
    <col min="3" max="3" width="16.140625" customWidth="1"/>
    <col min="4" max="4" width="18.85546875" customWidth="1"/>
    <col min="5" max="5" width="16.42578125" customWidth="1"/>
    <col min="6" max="6" width="15.140625" customWidth="1"/>
    <col min="7" max="7" width="15.85546875" customWidth="1"/>
    <col min="8" max="8" width="16" customWidth="1"/>
    <col min="9" max="9" width="17.140625" customWidth="1"/>
    <col min="10" max="10" width="14.85546875" customWidth="1"/>
    <col min="11" max="11" width="16.5703125" customWidth="1"/>
    <col min="12" max="12" width="16.7109375" customWidth="1"/>
    <col min="13" max="13" width="15.7109375" customWidth="1"/>
    <col min="14" max="14" width="15.85546875" customWidth="1"/>
    <col min="15" max="15" width="20.85546875" bestFit="1" customWidth="1"/>
  </cols>
  <sheetData>
    <row r="3" spans="2:15" ht="15.75" thickBot="1"/>
    <row r="4" spans="2:15">
      <c r="B4" s="132" t="s">
        <v>21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4"/>
    </row>
    <row r="5" spans="2:15" ht="15.75" thickBot="1">
      <c r="B5" s="135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7"/>
    </row>
    <row r="6" spans="2:15" ht="15.75" thickBot="1">
      <c r="B6" s="114" t="s">
        <v>0</v>
      </c>
      <c r="C6" s="118" t="s">
        <v>1</v>
      </c>
      <c r="D6" s="119" t="s">
        <v>2</v>
      </c>
      <c r="E6" s="118" t="s">
        <v>3</v>
      </c>
      <c r="F6" s="118" t="s">
        <v>4</v>
      </c>
      <c r="G6" s="118" t="s">
        <v>5</v>
      </c>
      <c r="H6" s="118" t="s">
        <v>6</v>
      </c>
      <c r="I6" s="118" t="s">
        <v>7</v>
      </c>
      <c r="J6" s="118" t="s">
        <v>8</v>
      </c>
      <c r="K6" s="118" t="s">
        <v>9</v>
      </c>
      <c r="L6" s="118" t="s">
        <v>10</v>
      </c>
      <c r="M6" s="118" t="s">
        <v>11</v>
      </c>
      <c r="N6" s="129" t="s">
        <v>12</v>
      </c>
      <c r="O6" s="31" t="s">
        <v>13</v>
      </c>
    </row>
    <row r="7" spans="2:15" s="7" customFormat="1">
      <c r="B7" s="120" t="s">
        <v>14</v>
      </c>
      <c r="C7" s="115">
        <v>1849600</v>
      </c>
      <c r="D7" s="116">
        <v>6003279</v>
      </c>
      <c r="E7" s="116">
        <v>6886897</v>
      </c>
      <c r="F7" s="116" t="s">
        <v>54</v>
      </c>
      <c r="G7" s="116" t="s">
        <v>54</v>
      </c>
      <c r="H7" s="116" t="s">
        <v>54</v>
      </c>
      <c r="I7" s="116" t="s">
        <v>54</v>
      </c>
      <c r="J7" s="116" t="s">
        <v>54</v>
      </c>
      <c r="K7" s="117" t="s">
        <v>54</v>
      </c>
      <c r="L7" s="116" t="s">
        <v>54</v>
      </c>
      <c r="M7" s="116" t="s">
        <v>54</v>
      </c>
      <c r="N7" s="34" t="s">
        <v>54</v>
      </c>
      <c r="O7" s="87">
        <f t="shared" ref="O7:O14" si="0">+SUM(C7:N7)</f>
        <v>14739776</v>
      </c>
    </row>
    <row r="8" spans="2:15" s="7" customFormat="1">
      <c r="B8" s="121" t="s">
        <v>16</v>
      </c>
      <c r="C8" s="32">
        <v>4002090</v>
      </c>
      <c r="D8" s="6">
        <v>31473240</v>
      </c>
      <c r="E8" s="6">
        <v>45149409</v>
      </c>
      <c r="F8" s="6">
        <v>39465050</v>
      </c>
      <c r="G8" s="6">
        <v>39638750</v>
      </c>
      <c r="H8" s="6">
        <v>12844450</v>
      </c>
      <c r="I8" s="6">
        <v>24910179</v>
      </c>
      <c r="J8" s="6">
        <v>39451539</v>
      </c>
      <c r="K8" s="77">
        <v>27525256</v>
      </c>
      <c r="L8" s="6">
        <v>57321090</v>
      </c>
      <c r="M8" s="6">
        <v>82797269</v>
      </c>
      <c r="N8" s="34"/>
      <c r="O8" s="87">
        <f t="shared" si="0"/>
        <v>404578322</v>
      </c>
    </row>
    <row r="9" spans="2:15" s="7" customFormat="1" ht="15.75" customHeight="1">
      <c r="B9" s="121" t="s">
        <v>22</v>
      </c>
      <c r="C9" s="32">
        <v>0</v>
      </c>
      <c r="D9" s="6">
        <v>0</v>
      </c>
      <c r="E9" s="6">
        <v>26342705.507741936</v>
      </c>
      <c r="F9" s="6">
        <v>30412107.304999996</v>
      </c>
      <c r="G9" s="6">
        <v>118337253.11709669</v>
      </c>
      <c r="H9" s="6">
        <v>47215546.676999956</v>
      </c>
      <c r="I9" s="6">
        <v>49161642.674516074</v>
      </c>
      <c r="J9" s="6">
        <v>177739911.32903224</v>
      </c>
      <c r="K9" s="6">
        <f>+[1]COMPENSACIONES!$AJ$12</f>
        <v>147473255.94664508</v>
      </c>
      <c r="L9" s="63">
        <v>298330543.26451582</v>
      </c>
      <c r="M9" s="6">
        <v>222003544.00323144</v>
      </c>
      <c r="N9" s="34"/>
      <c r="O9" s="87">
        <f t="shared" si="0"/>
        <v>1117016509.8247793</v>
      </c>
    </row>
    <row r="10" spans="2:15" s="7" customFormat="1">
      <c r="B10" s="121" t="s">
        <v>18</v>
      </c>
      <c r="C10" s="82">
        <v>362267973.03064519</v>
      </c>
      <c r="D10" s="8">
        <v>474755289.1514284</v>
      </c>
      <c r="E10" s="8">
        <v>1176686224.8777421</v>
      </c>
      <c r="F10" s="8">
        <v>971150734.15999997</v>
      </c>
      <c r="G10" s="8">
        <v>408002801.25064516</v>
      </c>
      <c r="H10" s="8">
        <v>326706426.15599996</v>
      </c>
      <c r="I10" s="8">
        <v>483352892.03870964</v>
      </c>
      <c r="J10" s="6">
        <v>642691331.80645156</v>
      </c>
      <c r="K10" s="6">
        <v>977331240.09300029</v>
      </c>
      <c r="L10" s="85">
        <v>591076288</v>
      </c>
      <c r="M10" s="127" t="s">
        <v>88</v>
      </c>
      <c r="N10" s="34"/>
      <c r="O10" s="87">
        <f t="shared" si="0"/>
        <v>6414021200.5646229</v>
      </c>
    </row>
    <row r="11" spans="2:15" s="7" customFormat="1" ht="15.75" customHeight="1">
      <c r="B11" s="121" t="s">
        <v>19</v>
      </c>
      <c r="C11" s="32">
        <v>63994795</v>
      </c>
      <c r="D11" s="6">
        <v>72635420</v>
      </c>
      <c r="E11" s="6">
        <v>106487003</v>
      </c>
      <c r="F11" s="6">
        <v>64927646</v>
      </c>
      <c r="G11" s="6">
        <v>52869533</v>
      </c>
      <c r="H11" s="6">
        <v>49686111</v>
      </c>
      <c r="I11" s="6">
        <v>43755538</v>
      </c>
      <c r="J11" s="6">
        <v>53939329</v>
      </c>
      <c r="K11" s="63">
        <v>42703478</v>
      </c>
      <c r="L11" s="86">
        <v>49744641</v>
      </c>
      <c r="M11" s="6">
        <v>65766194</v>
      </c>
      <c r="N11" s="34"/>
      <c r="O11" s="87">
        <f t="shared" si="0"/>
        <v>666509688</v>
      </c>
    </row>
    <row r="12" spans="2:15" s="4" customFormat="1" ht="15.75" customHeight="1">
      <c r="B12" s="121" t="s">
        <v>17</v>
      </c>
      <c r="C12" s="32">
        <v>127518547</v>
      </c>
      <c r="D12" s="6">
        <v>129291928</v>
      </c>
      <c r="E12" s="6">
        <v>33488836</v>
      </c>
      <c r="F12" s="6">
        <v>53461504</v>
      </c>
      <c r="G12" s="6">
        <v>89619357</v>
      </c>
      <c r="H12" s="6">
        <v>136168493</v>
      </c>
      <c r="I12" s="6">
        <v>91887759</v>
      </c>
      <c r="J12" s="6">
        <v>90029322</v>
      </c>
      <c r="K12" s="63">
        <v>99203395</v>
      </c>
      <c r="L12" s="6">
        <v>64290661</v>
      </c>
      <c r="M12" s="126">
        <f>+[2]COMPENSACIONES!$AJ$11</f>
        <v>25006117</v>
      </c>
      <c r="N12" s="34"/>
      <c r="O12" s="87">
        <f t="shared" si="0"/>
        <v>939965919</v>
      </c>
    </row>
    <row r="13" spans="2:15" s="7" customFormat="1">
      <c r="B13" s="121" t="s">
        <v>80</v>
      </c>
      <c r="C13" s="78">
        <v>69589649.339469999</v>
      </c>
      <c r="D13" s="77">
        <v>77164167.335799992</v>
      </c>
      <c r="E13" s="8">
        <v>184118123.6611</v>
      </c>
      <c r="F13" s="6">
        <v>211709217.47944003</v>
      </c>
      <c r="G13" s="79">
        <v>10189345.605900001</v>
      </c>
      <c r="H13" s="6">
        <v>271906414.32835996</v>
      </c>
      <c r="I13" s="6">
        <v>25693044.135849997</v>
      </c>
      <c r="J13" s="6">
        <v>150026572.35343659</v>
      </c>
      <c r="K13" s="63">
        <v>180933859.55850613</v>
      </c>
      <c r="L13" s="63">
        <v>238629054.04597068</v>
      </c>
      <c r="M13" s="6">
        <v>115002195.84</v>
      </c>
      <c r="N13" s="34"/>
      <c r="O13" s="87">
        <f t="shared" si="0"/>
        <v>1534961643.6838331</v>
      </c>
    </row>
    <row r="14" spans="2:15" s="7" customFormat="1" ht="15.75" thickBot="1">
      <c r="B14" s="122" t="s">
        <v>15</v>
      </c>
      <c r="C14" s="33">
        <v>2436929479.0016108</v>
      </c>
      <c r="D14" s="9">
        <v>1452040330.4557142</v>
      </c>
      <c r="E14" s="9">
        <v>1555710953.384516</v>
      </c>
      <c r="F14" s="9">
        <v>1370372440.5900064</v>
      </c>
      <c r="G14" s="80">
        <v>708345866.84258103</v>
      </c>
      <c r="H14" s="81">
        <v>1223545509.7119925</v>
      </c>
      <c r="I14" s="81">
        <v>1652275365.7112899</v>
      </c>
      <c r="J14" s="81">
        <v>892345527.51612842</v>
      </c>
      <c r="K14" s="9">
        <v>1369825262.8933582</v>
      </c>
      <c r="L14" s="9">
        <v>1108814600.2516158</v>
      </c>
      <c r="M14" s="9">
        <v>1582208039.574044</v>
      </c>
      <c r="N14" s="35"/>
      <c r="O14" s="87">
        <f t="shared" si="0"/>
        <v>15352413375.932856</v>
      </c>
    </row>
    <row r="15" spans="2:15" s="7" customFormat="1" ht="15.75" thickBot="1">
      <c r="B15" s="123" t="s">
        <v>20</v>
      </c>
      <c r="C15" s="124">
        <f t="shared" ref="C15:O15" si="1">+SUM(C7:C14)</f>
        <v>3066152133.371726</v>
      </c>
      <c r="D15" s="124">
        <f>+SUM(D7:D14)</f>
        <v>2243363653.9429426</v>
      </c>
      <c r="E15" s="124">
        <f t="shared" si="1"/>
        <v>3134870152.4310999</v>
      </c>
      <c r="F15" s="125">
        <f t="shared" si="1"/>
        <v>2741498699.5344462</v>
      </c>
      <c r="G15" s="124">
        <f t="shared" si="1"/>
        <v>1427002906.8162229</v>
      </c>
      <c r="H15" s="124">
        <f t="shared" si="1"/>
        <v>2068072950.8733525</v>
      </c>
      <c r="I15" s="124">
        <f t="shared" si="1"/>
        <v>2371036420.5603657</v>
      </c>
      <c r="J15" s="124">
        <f t="shared" si="1"/>
        <v>2046223533.0050488</v>
      </c>
      <c r="K15" s="124">
        <f t="shared" si="1"/>
        <v>2844995747.4915099</v>
      </c>
      <c r="L15" s="124">
        <f t="shared" si="1"/>
        <v>2408206877.5621023</v>
      </c>
      <c r="M15" s="124">
        <f t="shared" si="1"/>
        <v>2092783359.4172754</v>
      </c>
      <c r="N15" s="124">
        <f t="shared" si="1"/>
        <v>0</v>
      </c>
      <c r="O15" s="124">
        <f t="shared" si="1"/>
        <v>26444206435.006088</v>
      </c>
    </row>
    <row r="16" spans="2: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</sheetData>
  <sortState ref="B7:O14">
    <sortCondition ref="O7:O14"/>
  </sortState>
  <mergeCells count="1">
    <mergeCell ref="B4:O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27"/>
  <sheetViews>
    <sheetView workbookViewId="0">
      <selection activeCell="L4" sqref="L4"/>
    </sheetView>
  </sheetViews>
  <sheetFormatPr baseColWidth="10" defaultRowHeight="15"/>
  <cols>
    <col min="1" max="1" width="2.5703125" customWidth="1"/>
    <col min="2" max="2" width="38" customWidth="1"/>
    <col min="3" max="3" width="17.140625" customWidth="1"/>
    <col min="4" max="4" width="15.5703125" customWidth="1"/>
    <col min="5" max="5" width="16" customWidth="1"/>
    <col min="6" max="6" width="17.28515625" customWidth="1"/>
    <col min="7" max="7" width="15.85546875" customWidth="1"/>
    <col min="8" max="8" width="17.85546875" bestFit="1" customWidth="1"/>
    <col min="9" max="9" width="17.42578125" customWidth="1"/>
    <col min="10" max="10" width="16.7109375" customWidth="1"/>
    <col min="11" max="11" width="17.85546875" customWidth="1"/>
    <col min="12" max="13" width="17.140625" customWidth="1"/>
    <col min="14" max="14" width="12.42578125" customWidth="1"/>
    <col min="15" max="15" width="17.7109375" customWidth="1"/>
    <col min="28" max="28" width="4.140625" customWidth="1"/>
    <col min="29" max="29" width="18.140625" customWidth="1"/>
  </cols>
  <sheetData>
    <row r="1" spans="2:15" ht="15.75" thickBot="1"/>
    <row r="2" spans="2:15" ht="15.75" thickBot="1">
      <c r="B2" s="138" t="s">
        <v>83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40"/>
    </row>
    <row r="3" spans="2:15">
      <c r="B3" s="36" t="s">
        <v>53</v>
      </c>
      <c r="C3" s="36" t="s">
        <v>52</v>
      </c>
      <c r="D3" s="36" t="s">
        <v>51</v>
      </c>
      <c r="E3" s="36" t="s">
        <v>50</v>
      </c>
      <c r="F3" s="36" t="s">
        <v>49</v>
      </c>
      <c r="G3" s="36" t="s">
        <v>48</v>
      </c>
      <c r="H3" s="37" t="s">
        <v>47</v>
      </c>
      <c r="I3" s="36" t="s">
        <v>46</v>
      </c>
      <c r="J3" s="37" t="s">
        <v>45</v>
      </c>
      <c r="K3" s="36" t="s">
        <v>44</v>
      </c>
      <c r="L3" s="36" t="s">
        <v>43</v>
      </c>
      <c r="M3" s="36" t="s">
        <v>42</v>
      </c>
      <c r="N3" s="36" t="s">
        <v>41</v>
      </c>
      <c r="O3" s="38" t="s">
        <v>40</v>
      </c>
    </row>
    <row r="4" spans="2:15">
      <c r="B4" s="2" t="s">
        <v>39</v>
      </c>
      <c r="C4" s="159">
        <f>+'Tipo de compensación-Empresa'!C4+'Tipo de compensación-Empresa'!D4+'Tipo de compensación-Empresa'!E4+'Tipo de compensación-Empresa'!F4+'Tipo de compensación-Empresa'!G4+'Tipo de compensación-Empresa'!H4+'Tipo de compensación-Empresa'!I4+'Tipo de compensación-Empresa'!J4</f>
        <v>64186737.171483874</v>
      </c>
      <c r="D4" s="159">
        <f>+'Tipo de compensación-Empresa'!M4+'Tipo de compensación-Empresa'!N4+'Tipo de compensación-Empresa'!O4+'Tipo de compensación-Empresa'!P4+'Tipo de compensación-Empresa'!Q4+'Tipo de compensación-Empresa'!R4+'Tipo de compensación-Empresa'!S4+'Tipo de compensación-Empresa'!T4</f>
        <v>75630761</v>
      </c>
      <c r="E4" s="159">
        <f>+'Tipo de compensación-Empresa'!C24+'Tipo de compensación-Empresa'!D24+'Tipo de compensación-Empresa'!E24+'Tipo de compensación-Empresa'!F24+'Tipo de compensación-Empresa'!G24+'Tipo de compensación-Empresa'!H24+'Tipo de compensación-Empresa'!I24+'Tipo de compensación-Empresa'!J24</f>
        <v>55760798.308300003</v>
      </c>
      <c r="F4" s="159">
        <f>+'Tipo de compensación-Empresa'!M24+'Tipo de compensación-Empresa'!N24+'Tipo de compensación-Empresa'!O24+'Tipo de compensación-Empresa'!P24+'Tipo de compensación-Empresa'!Q24+'Tipo de compensación-Empresa'!R24+'Tipo de compensación-Empresa'!S24+'Tipo de compensación-Empresa'!T24</f>
        <v>93886876.882400006</v>
      </c>
      <c r="G4" s="159">
        <f>+'Tipo de compensación-Empresa'!D44+'Tipo de compensación-Empresa'!C44+'Tipo de compensación-Empresa'!E44+'Tipo de compensación-Empresa'!F44+'Tipo de compensación-Empresa'!G44+'Tipo de compensación-Empresa'!H44+'Tipo de compensación-Empresa'!I44+'Tipo de compensación-Empresa'!J44</f>
        <v>51306309.349354878</v>
      </c>
      <c r="H4" s="160">
        <f>+'Tipo de compensación-Empresa'!M44+'Tipo de compensación-Empresa'!N44+'Tipo de compensación-Empresa'!O44+'Tipo de compensación-Empresa'!P44+'Tipo de compensación-Empresa'!Q44+'Tipo de compensación-Empresa'!R44+'Tipo de compensación-Empresa'!S44+'Tipo de compensación-Empresa'!T44</f>
        <v>52418576.697999999</v>
      </c>
      <c r="I4" s="159">
        <f>+'Tipo de compensación-Empresa'!C64+'Tipo de compensación-Empresa'!D64+'Tipo de compensación-Empresa'!E64+'Tipo de compensación-Empresa'!F64+'Tipo de compensación-Empresa'!G64+'Tipo de compensación-Empresa'!H64+'Tipo de compensación-Empresa'!I64+'Tipo de compensación-Empresa'!J64</f>
        <v>37478409.17459999</v>
      </c>
      <c r="J4" s="160">
        <f>+'Tipo de compensación-Empresa'!M64+'Tipo de compensación-Empresa'!N64+'Tipo de compensación-Empresa'!O64+'Tipo de compensación-Empresa'!P64+'Tipo de compensación-Empresa'!Q64+'Tipo de compensación-Empresa'!R64+'Tipo de compensación-Empresa'!S64+'Tipo de compensación-Empresa'!T64</f>
        <v>59527962.529961318</v>
      </c>
      <c r="K4" s="159">
        <f>+'Tipo de compensación-Empresa'!C84+'Tipo de compensación-Empresa'!D84+'Tipo de compensación-Empresa'!E84+'Tipo de compensación-Empresa'!F84+'Tipo de compensación-Empresa'!G84+'Tipo de compensación-Empresa'!H84+'Tipo de compensación-Empresa'!I84+'Tipo de compensación-Empresa'!J84</f>
        <v>56259562.186709642</v>
      </c>
      <c r="L4" s="159">
        <f>+'Tipo de compensación-Empresa'!M84+'Tipo de compensación-Empresa'!N84+'Tipo de compensación-Empresa'!O84+'Tipo de compensación-Empresa'!P84+'Tipo de compensación-Empresa'!Q84+'Tipo de compensación-Empresa'!R84+'Tipo de compensación-Empresa'!S84+'Tipo de compensación-Empresa'!T84</f>
        <v>118185547.21290344</v>
      </c>
      <c r="M4" s="159">
        <f>+'Tipo de compensación-Empresa'!C104+'Tipo de compensación-Empresa'!D104+'Tipo de compensación-Empresa'!E104+'Tipo de compensación-Empresa'!F104+'Tipo de compensación-Empresa'!G104+'Tipo de compensación-Empresa'!H104+'Tipo de compensación-Empresa'!I104+'Tipo de compensación-Empresa'!J104</f>
        <v>87364017.222826168</v>
      </c>
      <c r="N4" s="159"/>
      <c r="O4" s="161">
        <f>+SUM(C4:N4)</f>
        <v>752005557.73653924</v>
      </c>
    </row>
    <row r="5" spans="2:15">
      <c r="B5" s="2" t="s">
        <v>38</v>
      </c>
      <c r="C5" s="159">
        <f>+'Tipo de compensación-Empresa'!C5+'Tipo de compensación-Empresa'!D5+'Tipo de compensación-Empresa'!E5+'Tipo de compensación-Empresa'!F5+'Tipo de compensación-Empresa'!G5+'Tipo de compensación-Empresa'!H5+'Tipo de compensación-Empresa'!I5+'Tipo de compensación-Empresa'!J5</f>
        <v>3965980.644838694</v>
      </c>
      <c r="D5" s="159">
        <f>+'Tipo de compensación-Empresa'!M5+'Tipo de compensación-Empresa'!N5+'Tipo de compensación-Empresa'!O5+'Tipo de compensación-Empresa'!P5+'Tipo de compensación-Empresa'!Q5+'Tipo de compensación-Empresa'!R5+'Tipo de compensación-Empresa'!S5+'Tipo de compensación-Empresa'!T5</f>
        <v>0</v>
      </c>
      <c r="E5" s="159">
        <f>+'Tipo de compensación-Empresa'!C25+'Tipo de compensación-Empresa'!D25+'Tipo de compensación-Empresa'!E25+'Tipo de compensación-Empresa'!F25+'Tipo de compensación-Empresa'!G25+'Tipo de compensación-Empresa'!H25+'Tipo de compensación-Empresa'!I25+'Tipo de compensación-Empresa'!J25</f>
        <v>800</v>
      </c>
      <c r="F5" s="159">
        <f>+'Tipo de compensación-Empresa'!M25+'Tipo de compensación-Empresa'!N25+'Tipo de compensación-Empresa'!O25+'Tipo de compensación-Empresa'!P25+'Tipo de compensación-Empresa'!Q25+'Tipo de compensación-Empresa'!R25+'Tipo de compensación-Empresa'!S25+'Tipo de compensación-Empresa'!T25</f>
        <v>0</v>
      </c>
      <c r="G5" s="159">
        <f>+'Tipo de compensación-Empresa'!D45+'Tipo de compensación-Empresa'!C45+'Tipo de compensación-Empresa'!E45+'Tipo de compensación-Empresa'!F45+'Tipo de compensación-Empresa'!G45+'Tipo de compensación-Empresa'!H45+'Tipo de compensación-Empresa'!I45+'Tipo de compensación-Empresa'!J45</f>
        <v>568960</v>
      </c>
      <c r="H5" s="160">
        <f>+'Tipo de compensación-Empresa'!M45+'Tipo de compensación-Empresa'!N45+'Tipo de compensación-Empresa'!O45+'Tipo de compensación-Empresa'!P45+'Tipo de compensación-Empresa'!Q45+'Tipo de compensación-Empresa'!R45+'Tipo de compensación-Empresa'!S45+'Tipo de compensación-Empresa'!T45</f>
        <v>132000</v>
      </c>
      <c r="I5" s="159">
        <f>+'Tipo de compensación-Empresa'!C65+'Tipo de compensación-Empresa'!D65+'Tipo de compensación-Empresa'!E65+'Tipo de compensación-Empresa'!F65+'Tipo de compensación-Empresa'!G65+'Tipo de compensación-Empresa'!H65+'Tipo de compensación-Empresa'!I65+'Tipo de compensación-Empresa'!J65</f>
        <v>0</v>
      </c>
      <c r="J5" s="160">
        <f>+'Tipo de compensación-Empresa'!M65+'Tipo de compensación-Empresa'!N65+'Tipo de compensación-Empresa'!O65+'Tipo de compensación-Empresa'!P65+'Tipo de compensación-Empresa'!Q65+'Tipo de compensación-Empresa'!R65+'Tipo de compensación-Empresa'!S65+'Tipo de compensación-Empresa'!T65</f>
        <v>0</v>
      </c>
      <c r="K5" s="159">
        <f>+'Tipo de compensación-Empresa'!C85+'Tipo de compensación-Empresa'!D85+'Tipo de compensación-Empresa'!E85+'Tipo de compensación-Empresa'!F85+'Tipo de compensación-Empresa'!G85+'Tipo de compensación-Empresa'!H85+'Tipo de compensación-Empresa'!I85+'Tipo de compensación-Empresa'!J85</f>
        <v>27600</v>
      </c>
      <c r="L5" s="159">
        <f>+'Tipo de compensación-Empresa'!M85+'Tipo de compensación-Empresa'!N85+'Tipo de compensación-Empresa'!O85+'Tipo de compensación-Empresa'!P85+'Tipo de compensación-Empresa'!Q85+'Tipo de compensación-Empresa'!R85+'Tipo de compensación-Empresa'!S85+'Tipo de compensación-Empresa'!T85</f>
        <v>0</v>
      </c>
      <c r="M5" s="159">
        <f>+'Tipo de compensación-Empresa'!C105+'Tipo de compensación-Empresa'!D105+'Tipo de compensación-Empresa'!E105+'Tipo de compensación-Empresa'!F105+'Tipo de compensación-Empresa'!G105+'Tipo de compensación-Empresa'!H105+'Tipo de compensación-Empresa'!I105+'Tipo de compensación-Empresa'!J105</f>
        <v>0</v>
      </c>
      <c r="N5" s="159"/>
      <c r="O5" s="161">
        <f t="shared" ref="O5:O19" si="0">+SUM(C5:N5)</f>
        <v>4695340.6448386945</v>
      </c>
    </row>
    <row r="6" spans="2:15">
      <c r="B6" s="2" t="s">
        <v>37</v>
      </c>
      <c r="C6" s="159">
        <f>+'Tipo de compensación-Empresa'!C6+'Tipo de compensación-Empresa'!D6+'Tipo de compensación-Empresa'!E6+'Tipo de compensación-Empresa'!F6+'Tipo de compensación-Empresa'!G6+'Tipo de compensación-Empresa'!H6+'Tipo de compensación-Empresa'!I6+'Tipo de compensación-Empresa'!J6</f>
        <v>32492259.563548353</v>
      </c>
      <c r="D6" s="159">
        <f>+'Tipo de compensación-Empresa'!M6+'Tipo de compensación-Empresa'!N6+'Tipo de compensación-Empresa'!O6+'Tipo de compensación-Empresa'!P6+'Tipo de compensación-Empresa'!Q6+'Tipo de compensación-Empresa'!R6+'Tipo de compensación-Empresa'!S6+'Tipo de compensación-Empresa'!T6</f>
        <v>20642606.27</v>
      </c>
      <c r="E6" s="159">
        <f>+'Tipo de compensación-Empresa'!C26+'Tipo de compensación-Empresa'!D26+'Tipo de compensación-Empresa'!E26+'Tipo de compensación-Empresa'!F26+'Tipo de compensación-Empresa'!G26+'Tipo de compensación-Empresa'!H26+'Tipo de compensación-Empresa'!I26+'Tipo de compensación-Empresa'!J26</f>
        <v>24260025</v>
      </c>
      <c r="F6" s="159">
        <f>+'Tipo de compensación-Empresa'!M26+'Tipo de compensación-Empresa'!N26+'Tipo de compensación-Empresa'!O26+'Tipo de compensación-Empresa'!P26+'Tipo de compensación-Empresa'!Q26+'Tipo de compensación-Empresa'!R26+'Tipo de compensación-Empresa'!S26+'Tipo de compensación-Empresa'!T26</f>
        <v>26071054.430000205</v>
      </c>
      <c r="G6" s="159">
        <f>+'Tipo de compensación-Empresa'!D46+'Tipo de compensación-Empresa'!C46+'Tipo de compensación-Empresa'!E46+'Tipo de compensación-Empresa'!F46+'Tipo de compensación-Empresa'!G46+'Tipo de compensación-Empresa'!H46+'Tipo de compensación-Empresa'!I46+'Tipo de compensación-Empresa'!J46</f>
        <v>23855534.409354862</v>
      </c>
      <c r="H6" s="160">
        <f>+'Tipo de compensación-Empresa'!M46+'Tipo de compensación-Empresa'!N46+'Tipo de compensación-Empresa'!O46+'Tipo de compensación-Empresa'!P46+'Tipo de compensación-Empresa'!Q46+'Tipo de compensación-Empresa'!R46+'Tipo de compensación-Empresa'!S46+'Tipo de compensación-Empresa'!T46</f>
        <v>25507756.809999973</v>
      </c>
      <c r="I6" s="159">
        <f>+'Tipo de compensación-Empresa'!C66+'Tipo de compensación-Empresa'!D66+'Tipo de compensación-Empresa'!E66+'Tipo de compensación-Empresa'!F66+'Tipo de compensación-Empresa'!G66+'Tipo de compensación-Empresa'!H66+'Tipo de compensación-Empresa'!I66+'Tipo de compensación-Empresa'!J66</f>
        <v>25042290.412999965</v>
      </c>
      <c r="J6" s="160">
        <f>+'Tipo de compensación-Empresa'!M66+'Tipo de compensación-Empresa'!N66+'Tipo de compensación-Empresa'!O66+'Tipo de compensación-Empresa'!P66+'Tipo de compensación-Empresa'!Q66+'Tipo de compensación-Empresa'!R66+'Tipo de compensación-Empresa'!S66+'Tipo de compensación-Empresa'!T66</f>
        <v>28789179.154838715</v>
      </c>
      <c r="K6" s="159">
        <f>+'Tipo de compensación-Empresa'!C86+'Tipo de compensación-Empresa'!D86+'Tipo de compensación-Empresa'!E86+'Tipo de compensación-Empresa'!F86+'Tipo de compensación-Empresa'!G86+'Tipo de compensación-Empresa'!H86+'Tipo de compensación-Empresa'!I86+'Tipo de compensación-Empresa'!J86</f>
        <v>22604040.512903176</v>
      </c>
      <c r="L6" s="159">
        <f>+'Tipo de compensación-Empresa'!M86+'Tipo de compensación-Empresa'!N86+'Tipo de compensación-Empresa'!O86+'Tipo de compensación-Empresa'!P86+'Tipo de compensación-Empresa'!Q86+'Tipo de compensación-Empresa'!R86+'Tipo de compensación-Empresa'!S86+'Tipo de compensación-Empresa'!T86</f>
        <v>27946521.438709665</v>
      </c>
      <c r="M6" s="159">
        <f>+'Tipo de compensación-Empresa'!C106+'Tipo de compensación-Empresa'!D106+'Tipo de compensación-Empresa'!E106+'Tipo de compensación-Empresa'!F106+'Tipo de compensación-Empresa'!G106+'Tipo de compensación-Empresa'!H106+'Tipo de compensación-Empresa'!I106+'Tipo de compensación-Empresa'!J106</f>
        <v>23969731.09858701</v>
      </c>
      <c r="N6" s="159"/>
      <c r="O6" s="161">
        <f t="shared" si="0"/>
        <v>281180999.10094196</v>
      </c>
    </row>
    <row r="7" spans="2:15">
      <c r="B7" s="2" t="s">
        <v>36</v>
      </c>
      <c r="C7" s="159">
        <f>+'Tipo de compensación-Empresa'!C7+'Tipo de compensación-Empresa'!D7+'Tipo de compensación-Empresa'!E7+'Tipo de compensación-Empresa'!F7+'Tipo de compensación-Empresa'!G7+'Tipo de compensación-Empresa'!H7+'Tipo de compensación-Empresa'!I7+'Tipo de compensación-Empresa'!J7</f>
        <v>104527478.13093922</v>
      </c>
      <c r="D7" s="159">
        <f>+'Tipo de compensación-Empresa'!M7+'Tipo de compensación-Empresa'!N7+'Tipo de compensación-Empresa'!O7+'Tipo de compensación-Empresa'!P7+'Tipo de compensación-Empresa'!Q7+'Tipo de compensación-Empresa'!R7+'Tipo de compensación-Empresa'!S7+'Tipo de compensación-Empresa'!T7</f>
        <v>102416110</v>
      </c>
      <c r="E7" s="159">
        <f>+'Tipo de compensación-Empresa'!C27+'Tipo de compensación-Empresa'!D27+'Tipo de compensación-Empresa'!E27+'Tipo de compensación-Empresa'!F27+'Tipo de compensación-Empresa'!G27+'Tipo de compensación-Empresa'!H27+'Tipo de compensación-Empresa'!I27+'Tipo de compensación-Empresa'!J27</f>
        <v>91654198</v>
      </c>
      <c r="F7" s="159">
        <f>+'Tipo de compensación-Empresa'!M27+'Tipo de compensación-Empresa'!N27+'Tipo de compensación-Empresa'!O27+'Tipo de compensación-Empresa'!P27+'Tipo de compensación-Empresa'!Q27+'Tipo de compensación-Empresa'!R27+'Tipo de compensación-Empresa'!S27+'Tipo de compensación-Empresa'!T27</f>
        <v>59149314.605000123</v>
      </c>
      <c r="G7" s="159">
        <f>+'Tipo de compensación-Empresa'!D47+'Tipo de compensación-Empresa'!C47+'Tipo de compensación-Empresa'!E47+'Tipo de compensación-Empresa'!F47+'Tipo de compensación-Empresa'!G47+'Tipo de compensación-Empresa'!H47+'Tipo de compensación-Empresa'!I47+'Tipo de compensación-Empresa'!J47</f>
        <v>50179123.313226238</v>
      </c>
      <c r="H7" s="160">
        <f>+'Tipo de compensación-Empresa'!M47+'Tipo de compensación-Empresa'!N47+'Tipo de compensación-Empresa'!O47+'Tipo de compensación-Empresa'!P47+'Tipo de compensación-Empresa'!Q47+'Tipo de compensación-Empresa'!R47+'Tipo de compensación-Empresa'!S47+'Tipo de compensación-Empresa'!T47</f>
        <v>55157233.739999942</v>
      </c>
      <c r="I7" s="159">
        <f>+'Tipo de compensación-Empresa'!C67+'Tipo de compensación-Empresa'!D67+'Tipo de compensación-Empresa'!E67+'Tipo de compensación-Empresa'!F67+'Tipo de compensación-Empresa'!G67+'Tipo de compensación-Empresa'!H67+'Tipo de compensación-Empresa'!I67+'Tipo de compensación-Empresa'!J67</f>
        <v>56818067.69000005</v>
      </c>
      <c r="J7" s="160">
        <f>+'Tipo de compensación-Empresa'!M67+'Tipo de compensación-Empresa'!N67+'Tipo de compensación-Empresa'!O67+'Tipo de compensación-Empresa'!P67+'Tipo de compensación-Empresa'!Q67+'Tipo de compensación-Empresa'!R67+'Tipo de compensación-Empresa'!S67+'Tipo de compensación-Empresa'!T67</f>
        <v>64745673.516129047</v>
      </c>
      <c r="K7" s="159">
        <f>+'Tipo de compensación-Empresa'!C87+'Tipo de compensación-Empresa'!D87+'Tipo de compensación-Empresa'!E87+'Tipo de compensación-Empresa'!F87+'Tipo de compensación-Empresa'!G87+'Tipo de compensación-Empresa'!H87+'Tipo de compensación-Empresa'!I87+'Tipo de compensación-Empresa'!J87</f>
        <v>104024134.33548413</v>
      </c>
      <c r="L7" s="159">
        <f>+'Tipo de compensación-Empresa'!M87+'Tipo de compensación-Empresa'!N87+'Tipo de compensación-Empresa'!O87+'Tipo de compensación-Empresa'!P87+'Tipo de compensación-Empresa'!Q87+'Tipo de compensación-Empresa'!R87+'Tipo de compensación-Empresa'!S87+'Tipo de compensación-Empresa'!T87</f>
        <v>104115791.25000654</v>
      </c>
      <c r="M7" s="159">
        <f>+'Tipo de compensación-Empresa'!C107+'Tipo de compensación-Empresa'!D107+'Tipo de compensación-Empresa'!E107+'Tipo de compensación-Empresa'!F107+'Tipo de compensación-Empresa'!G107+'Tipo de compensación-Empresa'!H107+'Tipo de compensación-Empresa'!I107+'Tipo de compensación-Empresa'!J107</f>
        <v>80791439.499239191</v>
      </c>
      <c r="N7" s="159"/>
      <c r="O7" s="161">
        <f t="shared" si="0"/>
        <v>873578564.0800246</v>
      </c>
    </row>
    <row r="8" spans="2:15">
      <c r="B8" s="2" t="s">
        <v>35</v>
      </c>
      <c r="C8" s="159">
        <f>+'Tipo de compensación-Empresa'!C8+'Tipo de compensación-Empresa'!D8+'Tipo de compensación-Empresa'!E8+'Tipo de compensación-Empresa'!F8+'Tipo de compensación-Empresa'!G8+'Tipo de compensación-Empresa'!H8+'Tipo de compensación-Empresa'!I8+'Tipo de compensación-Empresa'!J8</f>
        <v>80390877.815351412</v>
      </c>
      <c r="D8" s="159">
        <f>+'Tipo de compensación-Empresa'!M8+'Tipo de compensación-Empresa'!N8+'Tipo de compensación-Empresa'!O8+'Tipo de compensación-Empresa'!P8+'Tipo de compensación-Empresa'!Q8+'Tipo de compensación-Empresa'!R8+'Tipo de compensación-Empresa'!S8+'Tipo de compensación-Empresa'!T8</f>
        <v>88456484</v>
      </c>
      <c r="E8" s="159">
        <f>+'Tipo de compensación-Empresa'!C28+'Tipo de compensación-Empresa'!D28+'Tipo de compensación-Empresa'!E28+'Tipo de compensación-Empresa'!F28+'Tipo de compensación-Empresa'!G28+'Tipo de compensación-Empresa'!H28+'Tipo de compensación-Empresa'!I28+'Tipo de compensación-Empresa'!J28</f>
        <v>103988101</v>
      </c>
      <c r="F8" s="159">
        <f>+'Tipo de compensación-Empresa'!M28+'Tipo de compensación-Empresa'!N28+'Tipo de compensación-Empresa'!O28+'Tipo de compensación-Empresa'!P28+'Tipo de compensación-Empresa'!Q28+'Tipo de compensación-Empresa'!R28+'Tipo de compensación-Empresa'!S28+'Tipo de compensación-Empresa'!T28</f>
        <v>52834797.304999895</v>
      </c>
      <c r="G8" s="159">
        <f>+'Tipo de compensación-Empresa'!D48+'Tipo de compensación-Empresa'!C48+'Tipo de compensación-Empresa'!E48+'Tipo de compensación-Empresa'!F48+'Tipo de compensación-Empresa'!G48+'Tipo de compensación-Empresa'!H48+'Tipo de compensación-Empresa'!I48+'Tipo de compensación-Empresa'!J48</f>
        <v>35274437.509354956</v>
      </c>
      <c r="H8" s="160">
        <f>+'Tipo de compensación-Empresa'!M48+'Tipo de compensación-Empresa'!N48+'Tipo de compensación-Empresa'!O48+'Tipo de compensación-Empresa'!P48+'Tipo de compensación-Empresa'!Q48+'Tipo de compensación-Empresa'!R48+'Tipo de compensación-Empresa'!S48+'Tipo de compensación-Empresa'!T48</f>
        <v>58323795.647999957</v>
      </c>
      <c r="I8" s="159">
        <f>+'Tipo de compensación-Empresa'!C68+'Tipo de compensación-Empresa'!D68+'Tipo de compensación-Empresa'!E68+'Tipo de compensación-Empresa'!F68+'Tipo de compensación-Empresa'!G68+'Tipo de compensación-Empresa'!H68+'Tipo de compensación-Empresa'!I68+'Tipo de compensación-Empresa'!J68</f>
        <v>84503252.274999961</v>
      </c>
      <c r="J8" s="160">
        <f>+'Tipo de compensación-Empresa'!M68+'Tipo de compensación-Empresa'!N68+'Tipo de compensación-Empresa'!O68+'Tipo de compensación-Empresa'!P68+'Tipo de compensación-Empresa'!Q68+'Tipo de compensación-Empresa'!R68+'Tipo de compensación-Empresa'!S68+'Tipo de compensación-Empresa'!T68</f>
        <v>63540562.478787169</v>
      </c>
      <c r="K8" s="159">
        <f>+'Tipo de compensación-Empresa'!C88+'Tipo de compensación-Empresa'!D88+'Tipo de compensación-Empresa'!E88+'Tipo de compensación-Empresa'!F88+'Tipo de compensación-Empresa'!G88+'Tipo de compensación-Empresa'!H88+'Tipo de compensación-Empresa'!I88+'Tipo de compensación-Empresa'!J88</f>
        <v>104913750.07096742</v>
      </c>
      <c r="L8" s="159">
        <f>+'Tipo de compensación-Empresa'!M88+'Tipo de compensación-Empresa'!N88+'Tipo de compensación-Empresa'!O88+'Tipo de compensación-Empresa'!P88+'Tipo de compensación-Empresa'!Q88+'Tipo de compensación-Empresa'!R88+'Tipo de compensación-Empresa'!S88+'Tipo de compensación-Empresa'!T88</f>
        <v>105046127.39122543</v>
      </c>
      <c r="M8" s="159">
        <f>+'Tipo de compensación-Empresa'!C108+'Tipo de compensación-Empresa'!D108+'Tipo de compensación-Empresa'!E108+'Tipo de compensación-Empresa'!F108+'Tipo de compensación-Empresa'!G108+'Tipo de compensación-Empresa'!H108+'Tipo de compensación-Empresa'!I108+'Tipo de compensación-Empresa'!J108</f>
        <v>101655902.27119544</v>
      </c>
      <c r="N8" s="159"/>
      <c r="O8" s="161">
        <f t="shared" si="0"/>
        <v>878928087.76488161</v>
      </c>
    </row>
    <row r="9" spans="2:15">
      <c r="B9" s="2" t="s">
        <v>34</v>
      </c>
      <c r="C9" s="159">
        <f>+'Tipo de compensación-Empresa'!C9+'Tipo de compensación-Empresa'!D9+'Tipo de compensación-Empresa'!E9+'Tipo de compensación-Empresa'!F9+'Tipo de compensación-Empresa'!G9+'Tipo de compensación-Empresa'!H9+'Tipo de compensación-Empresa'!I9+'Tipo de compensación-Empresa'!J9</f>
        <v>217616913.51741797</v>
      </c>
      <c r="D9" s="159">
        <f>+'Tipo de compensación-Empresa'!M9+'Tipo de compensación-Empresa'!N9+'Tipo de compensación-Empresa'!O9+'Tipo de compensación-Empresa'!P9+'Tipo de compensación-Empresa'!Q9+'Tipo de compensación-Empresa'!R9+'Tipo de compensación-Empresa'!S9+'Tipo de compensación-Empresa'!T9</f>
        <v>298466214</v>
      </c>
      <c r="E9" s="159">
        <f>+'Tipo de compensación-Empresa'!C29+'Tipo de compensación-Empresa'!D29+'Tipo de compensación-Empresa'!E29+'Tipo de compensación-Empresa'!F29+'Tipo de compensación-Empresa'!G29+'Tipo de compensación-Empresa'!H29+'Tipo de compensación-Empresa'!I29+'Tipo de compensación-Empresa'!J29</f>
        <v>436900047</v>
      </c>
      <c r="F9" s="159">
        <f>+'Tipo de compensación-Empresa'!M29+'Tipo de compensación-Empresa'!N29+'Tipo de compensación-Empresa'!O29+'Tipo de compensación-Empresa'!P29+'Tipo de compensación-Empresa'!Q29+'Tipo de compensación-Empresa'!R29+'Tipo de compensación-Empresa'!S29+'Tipo de compensación-Empresa'!T29</f>
        <v>273512019.27579999</v>
      </c>
      <c r="G9" s="159">
        <f>+'Tipo de compensación-Empresa'!D49+'Tipo de compensación-Empresa'!C49+'Tipo de compensación-Empresa'!E49+'Tipo de compensación-Empresa'!F49+'Tipo de compensación-Empresa'!G49+'Tipo de compensación-Empresa'!H49+'Tipo de compensación-Empresa'!I49+'Tipo de compensación-Empresa'!J49</f>
        <v>122068566.08483842</v>
      </c>
      <c r="H9" s="160">
        <f>+'Tipo de compensación-Empresa'!M49+'Tipo de compensación-Empresa'!N49+'Tipo de compensación-Empresa'!O49+'Tipo de compensación-Empresa'!P49+'Tipo de compensación-Empresa'!Q49+'Tipo de compensación-Empresa'!R49+'Tipo de compensación-Empresa'!S49+'Tipo de compensación-Empresa'!T49</f>
        <v>386908532.90439963</v>
      </c>
      <c r="I9" s="159">
        <f>+'Tipo de compensación-Empresa'!C69+'Tipo de compensación-Empresa'!D69+'Tipo de compensación-Empresa'!E69+'Tipo de compensación-Empresa'!F69+'Tipo de compensación-Empresa'!G69+'Tipo de compensación-Empresa'!H69+'Tipo de compensación-Empresa'!I69+'Tipo de compensación-Empresa'!J69</f>
        <v>315420669.63400078</v>
      </c>
      <c r="J9" s="160">
        <f>+'Tipo de compensación-Empresa'!M69+'Tipo de compensación-Empresa'!N69+'Tipo de compensación-Empresa'!O69+'Tipo de compensación-Empresa'!P69+'Tipo de compensación-Empresa'!Q69+'Tipo de compensación-Empresa'!R69+'Tipo de compensación-Empresa'!S69+'Tipo de compensación-Empresa'!T69</f>
        <v>430062613.50967741</v>
      </c>
      <c r="K9" s="159">
        <f>+'Tipo de compensación-Empresa'!C89+'Tipo de compensación-Empresa'!D89+'Tipo de compensación-Empresa'!E89+'Tipo de compensación-Empresa'!F89+'Tipo de compensación-Empresa'!G89+'Tipo de compensación-Empresa'!H89+'Tipo de compensación-Empresa'!I89+'Tipo de compensación-Empresa'!J89</f>
        <v>782160848.16429925</v>
      </c>
      <c r="L9" s="159">
        <f>+'Tipo de compensación-Empresa'!M89+'Tipo de compensación-Empresa'!N89+'Tipo de compensación-Empresa'!O89+'Tipo de compensación-Empresa'!P89+'Tipo de compensación-Empresa'!Q89+'Tipo de compensación-Empresa'!R89+'Tipo de compensación-Empresa'!S89+'Tipo de compensación-Empresa'!T89</f>
        <v>607770887.81561613</v>
      </c>
      <c r="M9" s="159">
        <f>+'Tipo de compensación-Empresa'!C109+'Tipo de compensación-Empresa'!D109+'Tipo de compensación-Empresa'!E109+'Tipo de compensación-Empresa'!F109+'Tipo de compensación-Empresa'!G109+'Tipo de compensación-Empresa'!H109+'Tipo de compensación-Empresa'!I109+'Tipo de compensación-Empresa'!J109</f>
        <v>696946098.55391288</v>
      </c>
      <c r="N9" s="159"/>
      <c r="O9" s="161">
        <f t="shared" si="0"/>
        <v>4567833410.4599619</v>
      </c>
    </row>
    <row r="10" spans="2:15">
      <c r="B10" s="2" t="s">
        <v>33</v>
      </c>
      <c r="C10" s="159">
        <f>+'Tipo de compensación-Empresa'!C10+'Tipo de compensación-Empresa'!D10+'Tipo de compensación-Empresa'!E10+'Tipo de compensación-Empresa'!F10+'Tipo de compensación-Empresa'!G10+'Tipo de compensación-Empresa'!H10+'Tipo de compensación-Empresa'!I10+'Tipo de compensación-Empresa'!J10</f>
        <v>60990994.414193541</v>
      </c>
      <c r="D10" s="159">
        <f>+'Tipo de compensación-Empresa'!M10+'Tipo de compensación-Empresa'!N10+'Tipo de compensación-Empresa'!O10+'Tipo de compensación-Empresa'!P10+'Tipo de compensación-Empresa'!Q10+'Tipo de compensación-Empresa'!R10+'Tipo de compensación-Empresa'!S10+'Tipo de compensación-Empresa'!T10</f>
        <v>101851609.31999999</v>
      </c>
      <c r="E10" s="159">
        <f>+'Tipo de compensación-Empresa'!C30+'Tipo de compensación-Empresa'!D30+'Tipo de compensación-Empresa'!E30+'Tipo de compensación-Empresa'!F30+'Tipo de compensación-Empresa'!G30+'Tipo de compensación-Empresa'!H30+'Tipo de compensación-Empresa'!I30+'Tipo de compensación-Empresa'!J30</f>
        <v>99670039</v>
      </c>
      <c r="F10" s="159">
        <f>+'Tipo de compensación-Empresa'!M30+'Tipo de compensación-Empresa'!N30+'Tipo de compensación-Empresa'!O30+'Tipo de compensación-Empresa'!P30+'Tipo de compensación-Empresa'!Q30+'Tipo de compensación-Empresa'!R30+'Tipo de compensación-Empresa'!S30+'Tipo de compensación-Empresa'!T30</f>
        <v>48740120.709999971</v>
      </c>
      <c r="G10" s="159">
        <f>+'Tipo de compensación-Empresa'!D50+'Tipo de compensación-Empresa'!C50+'Tipo de compensación-Empresa'!E50+'Tipo de compensación-Empresa'!F50+'Tipo de compensación-Empresa'!G50+'Tipo de compensación-Empresa'!H50+'Tipo de compensación-Empresa'!I50+'Tipo de compensación-Empresa'!J50</f>
        <v>66614364.509354815</v>
      </c>
      <c r="H10" s="160">
        <f>+'Tipo de compensación-Empresa'!M50+'Tipo de compensación-Empresa'!N50+'Tipo de compensación-Empresa'!O50+'Tipo de compensación-Empresa'!P50+'Tipo de compensación-Empresa'!Q50+'Tipo de compensación-Empresa'!R50+'Tipo de compensación-Empresa'!S50+'Tipo de compensación-Empresa'!T50</f>
        <v>52729448.318999968</v>
      </c>
      <c r="I10" s="159">
        <f>+'Tipo de compensación-Empresa'!C70+'Tipo de compensación-Empresa'!D70+'Tipo de compensación-Empresa'!E70+'Tipo de compensación-Empresa'!F70+'Tipo de compensación-Empresa'!G70+'Tipo de compensación-Empresa'!H70+'Tipo de compensación-Empresa'!I70+'Tipo de compensación-Empresa'!J70</f>
        <v>51865326.876999944</v>
      </c>
      <c r="J10" s="160">
        <f>+'Tipo de compensación-Empresa'!M70+'Tipo de compensación-Empresa'!N70+'Tipo de compensación-Empresa'!O70+'Tipo de compensación-Empresa'!P70+'Tipo de compensación-Empresa'!Q70+'Tipo de compensación-Empresa'!R70+'Tipo de compensación-Empresa'!S70+'Tipo de compensación-Empresa'!T70</f>
        <v>78587801.99999997</v>
      </c>
      <c r="K10" s="159">
        <f>+'Tipo de compensación-Empresa'!C90+'Tipo de compensación-Empresa'!D90+'Tipo de compensación-Empresa'!E90+'Tipo de compensación-Empresa'!F90+'Tipo de compensación-Empresa'!G90+'Tipo de compensación-Empresa'!H90+'Tipo de compensación-Empresa'!I90+'Tipo de compensación-Empresa'!J90</f>
        <v>79268482.56774193</v>
      </c>
      <c r="L10" s="159">
        <f>+'Tipo de compensación-Empresa'!M90+'Tipo de compensación-Empresa'!N90+'Tipo de compensación-Empresa'!O90+'Tipo de compensación-Empresa'!P90+'Tipo de compensación-Empresa'!Q90+'Tipo de compensación-Empresa'!R90+'Tipo de compensación-Empresa'!S90+'Tipo de compensación-Empresa'!T90</f>
        <v>132686475.22903232</v>
      </c>
      <c r="M10" s="159">
        <f>+'Tipo de compensación-Empresa'!C110+'Tipo de compensación-Empresa'!D110+'Tipo de compensación-Empresa'!E110+'Tipo de compensación-Empresa'!F110+'Tipo de compensación-Empresa'!G110+'Tipo de compensación-Empresa'!H110+'Tipo de compensación-Empresa'!I110+'Tipo de compensación-Empresa'!J110</f>
        <v>166907798.48032597</v>
      </c>
      <c r="N10" s="159"/>
      <c r="O10" s="161">
        <f t="shared" si="0"/>
        <v>939912461.42664838</v>
      </c>
    </row>
    <row r="11" spans="2:15">
      <c r="B11" s="2" t="s">
        <v>32</v>
      </c>
      <c r="C11" s="159">
        <f>+'Tipo de compensación-Empresa'!C11+'Tipo de compensación-Empresa'!D11+'Tipo de compensación-Empresa'!E11+'Tipo de compensación-Empresa'!F11+'Tipo de compensación-Empresa'!G11+'Tipo de compensación-Empresa'!H11+'Tipo de compensación-Empresa'!I11+'Tipo de compensación-Empresa'!J11</f>
        <v>129388891.71000001</v>
      </c>
      <c r="D11" s="159">
        <f>+'Tipo de compensación-Empresa'!M11+'Tipo de compensación-Empresa'!N11+'Tipo de compensación-Empresa'!O11+'Tipo de compensación-Empresa'!P11+'Tipo de compensación-Empresa'!Q11+'Tipo de compensación-Empresa'!R11+'Tipo de compensación-Empresa'!S11+'Tipo de compensación-Empresa'!T11</f>
        <v>105280546.27579999</v>
      </c>
      <c r="E11" s="159">
        <f>+'Tipo de compensación-Empresa'!C31+'Tipo de compensación-Empresa'!D31+'Tipo de compensación-Empresa'!E31+'Tipo de compensación-Empresa'!F31+'Tipo de compensación-Empresa'!G31+'Tipo de compensación-Empresa'!H31+'Tipo de compensación-Empresa'!I31+'Tipo de compensación-Empresa'!J31</f>
        <v>205352599.91280001</v>
      </c>
      <c r="F11" s="159">
        <f>+'Tipo de compensación-Empresa'!M31+'Tipo de compensación-Empresa'!N31+'Tipo de compensación-Empresa'!O31+'Tipo de compensación-Empresa'!P31+'Tipo de compensación-Empresa'!Q31+'Tipo de compensación-Empresa'!R31+'Tipo de compensación-Empresa'!S31+'Tipo de compensación-Empresa'!T31</f>
        <v>254330152</v>
      </c>
      <c r="G11" s="159">
        <f>+'Tipo de compensación-Empresa'!D51+'Tipo de compensación-Empresa'!C51+'Tipo de compensación-Empresa'!E51+'Tipo de compensación-Empresa'!F51+'Tipo de compensación-Empresa'!G51+'Tipo de compensación-Empresa'!H51+'Tipo de compensación-Empresa'!I51+'Tipo de compensación-Empresa'!J51</f>
        <v>195113522.62240002</v>
      </c>
      <c r="H11" s="160">
        <f>+'Tipo de compensación-Empresa'!M51+'Tipo de compensación-Empresa'!N51+'Tipo de compensación-Empresa'!O51+'Tipo de compensación-Empresa'!P51+'Tipo de compensación-Empresa'!Q51+'Tipo de compensación-Empresa'!R51+'Tipo de compensación-Empresa'!S51+'Tipo de compensación-Empresa'!T51</f>
        <v>53987522.292400002</v>
      </c>
      <c r="I11" s="159">
        <f>+'Tipo de compensación-Empresa'!C71+'Tipo de compensación-Empresa'!D71+'Tipo de compensación-Empresa'!E71+'Tipo de compensación-Empresa'!F71+'Tipo de compensación-Empresa'!G71+'Tipo de compensación-Empresa'!H71+'Tipo de compensación-Empresa'!I71+'Tipo de compensación-Empresa'!J71</f>
        <v>140133087.90000001</v>
      </c>
      <c r="J11" s="160">
        <f>+'Tipo de compensación-Empresa'!M71+'Tipo de compensación-Empresa'!N71+'Tipo de compensación-Empresa'!O71+'Tipo de compensación-Empresa'!P71+'Tipo de compensación-Empresa'!Q71+'Tipo de compensación-Empresa'!R71+'Tipo de compensación-Empresa'!S71+'Tipo de compensación-Empresa'!T71</f>
        <v>104436656.29664001</v>
      </c>
      <c r="K11" s="159">
        <f>+'Tipo de compensación-Empresa'!C91+'Tipo de compensación-Empresa'!D91+'Tipo de compensación-Empresa'!E91+'Tipo de compensación-Empresa'!F91+'Tipo de compensación-Empresa'!G91+'Tipo de compensación-Empresa'!H91+'Tipo de compensación-Empresa'!I91+'Tipo de compensación-Empresa'!J91</f>
        <v>133861738.63</v>
      </c>
      <c r="L11" s="159">
        <f>+'Tipo de compensación-Empresa'!M91+'Tipo de compensación-Empresa'!N91+'Tipo de compensación-Empresa'!O91+'Tipo de compensación-Empresa'!P91+'Tipo de compensación-Empresa'!Q91+'Tipo de compensación-Empresa'!R91+'Tipo de compensación-Empresa'!S91+'Tipo de compensación-Empresa'!T91</f>
        <v>315268967.50929999</v>
      </c>
      <c r="M11" s="159">
        <f>+'Tipo de compensación-Empresa'!C111+'Tipo de compensación-Empresa'!D111+'Tipo de compensación-Empresa'!E111+'Tipo de compensación-Empresa'!F111+'Tipo de compensación-Empresa'!G111+'Tipo de compensación-Empresa'!H111+'Tipo de compensación-Empresa'!I111+'Tipo de compensación-Empresa'!J111</f>
        <v>578220295.83630431</v>
      </c>
      <c r="N11" s="159"/>
      <c r="O11" s="161">
        <f t="shared" si="0"/>
        <v>2215373980.9856443</v>
      </c>
    </row>
    <row r="12" spans="2:15">
      <c r="B12" s="2" t="s">
        <v>31</v>
      </c>
      <c r="C12" s="159">
        <f>+'Tipo de compensación-Empresa'!C12+'Tipo de compensación-Empresa'!D12+'Tipo de compensación-Empresa'!E12+'Tipo de compensación-Empresa'!F12+'Tipo de compensación-Empresa'!G12+'Tipo de compensación-Empresa'!H12+'Tipo de compensación-Empresa'!I12+'Tipo de compensación-Empresa'!J12</f>
        <v>180000</v>
      </c>
      <c r="D12" s="159">
        <f>+'Tipo de compensación-Empresa'!M12+'Tipo de compensación-Empresa'!N12+'Tipo de compensación-Empresa'!O12+'Tipo de compensación-Empresa'!P12+'Tipo de compensación-Empresa'!Q12+'Tipo de compensación-Empresa'!R12+'Tipo de compensación-Empresa'!S12+'Tipo de compensación-Empresa'!T12</f>
        <v>13541490</v>
      </c>
      <c r="E12" s="159">
        <f>+'Tipo de compensación-Empresa'!C32+'Tipo de compensación-Empresa'!D32+'Tipo de compensación-Empresa'!E32+'Tipo de compensación-Empresa'!F32+'Tipo de compensación-Empresa'!G32+'Tipo de compensación-Empresa'!H32+'Tipo de compensación-Empresa'!I32+'Tipo de compensación-Empresa'!J32</f>
        <v>1056500</v>
      </c>
      <c r="F12" s="159">
        <f>+'Tipo de compensación-Empresa'!M32+'Tipo de compensación-Empresa'!N32+'Tipo de compensación-Empresa'!O32+'Tipo de compensación-Empresa'!P32+'Tipo de compensación-Empresa'!Q32+'Tipo de compensación-Empresa'!R32+'Tipo de compensación-Empresa'!S32+'Tipo de compensación-Empresa'!T32</f>
        <v>0</v>
      </c>
      <c r="G12" s="159">
        <f>+'Tipo de compensación-Empresa'!D52+'Tipo de compensación-Empresa'!C52+'Tipo de compensación-Empresa'!E52+'Tipo de compensación-Empresa'!F52+'Tipo de compensación-Empresa'!G52+'Tipo de compensación-Empresa'!H52+'Tipo de compensación-Empresa'!I52+'Tipo de compensación-Empresa'!J52</f>
        <v>1680000</v>
      </c>
      <c r="H12" s="160">
        <f>+'Tipo de compensación-Empresa'!M52+'Tipo de compensación-Empresa'!N52+'Tipo de compensación-Empresa'!O52+'Tipo de compensación-Empresa'!P52+'Tipo de compensación-Empresa'!Q52+'Tipo de compensación-Empresa'!R52+'Tipo de compensación-Empresa'!S52+'Tipo de compensación-Empresa'!T52</f>
        <v>0</v>
      </c>
      <c r="I12" s="159">
        <f>+'Tipo de compensación-Empresa'!C72+'Tipo de compensación-Empresa'!D72+'Tipo de compensación-Empresa'!E72+'Tipo de compensación-Empresa'!F72+'Tipo de compensación-Empresa'!G72+'Tipo de compensación-Empresa'!H72+'Tipo de compensación-Empresa'!I72+'Tipo de compensación-Empresa'!J72</f>
        <v>602600</v>
      </c>
      <c r="J12" s="160">
        <f>+'Tipo de compensación-Empresa'!M72+'Tipo de compensación-Empresa'!N72+'Tipo de compensación-Empresa'!O72+'Tipo de compensación-Empresa'!P72+'Tipo de compensación-Empresa'!Q72+'Tipo de compensación-Empresa'!R72+'Tipo de compensación-Empresa'!S72+'Tipo de compensación-Empresa'!T72</f>
        <v>0</v>
      </c>
      <c r="K12" s="159">
        <f>+'Tipo de compensación-Empresa'!C92+'Tipo de compensación-Empresa'!D92+'Tipo de compensación-Empresa'!E92+'Tipo de compensación-Empresa'!F92+'Tipo de compensación-Empresa'!G92+'Tipo de compensación-Empresa'!H92+'Tipo de compensación-Empresa'!I92+'Tipo de compensación-Empresa'!J92</f>
        <v>0</v>
      </c>
      <c r="L12" s="159">
        <f>+'Tipo de compensación-Empresa'!M92+'Tipo de compensación-Empresa'!N92+'Tipo de compensación-Empresa'!O92+'Tipo de compensación-Empresa'!P92+'Tipo de compensación-Empresa'!Q92+'Tipo de compensación-Empresa'!R92+'Tipo de compensación-Empresa'!S92+'Tipo de compensación-Empresa'!T92</f>
        <v>2709749.38</v>
      </c>
      <c r="M12" s="159">
        <f>+'Tipo de compensación-Empresa'!C112+'Tipo de compensación-Empresa'!D112+'Tipo de compensación-Empresa'!E112+'Tipo de compensación-Empresa'!F112+'Tipo de compensación-Empresa'!G112+'Tipo de compensación-Empresa'!H112+'Tipo de compensación-Empresa'!I112+'Tipo de compensación-Empresa'!J112</f>
        <v>107838.15847826088</v>
      </c>
      <c r="N12" s="159"/>
      <c r="O12" s="161">
        <f t="shared" si="0"/>
        <v>19878177.538478259</v>
      </c>
    </row>
    <row r="13" spans="2:15">
      <c r="B13" s="2" t="s">
        <v>30</v>
      </c>
      <c r="C13" s="159">
        <f>+'Tipo de compensación-Empresa'!C13+'Tipo de compensación-Empresa'!D13+'Tipo de compensación-Empresa'!E13+'Tipo de compensación-Empresa'!F13+'Tipo de compensación-Empresa'!G13+'Tipo de compensación-Empresa'!H13+'Tipo de compensación-Empresa'!I13+'Tipo de compensación-Empresa'!J13</f>
        <v>6320550</v>
      </c>
      <c r="D13" s="159">
        <f>+'Tipo de compensación-Empresa'!M13+'Tipo de compensación-Empresa'!N13+'Tipo de compensación-Empresa'!O13+'Tipo de compensación-Empresa'!P13+'Tipo de compensación-Empresa'!Q13+'Tipo de compensación-Empresa'!R13+'Tipo de compensación-Empresa'!S13+'Tipo de compensación-Empresa'!T13</f>
        <v>43137543</v>
      </c>
      <c r="E13" s="159">
        <f>+'Tipo de compensación-Empresa'!C33+'Tipo de compensación-Empresa'!D33+'Tipo de compensación-Empresa'!E33+'Tipo de compensación-Empresa'!F33+'Tipo de compensación-Empresa'!G33+'Tipo de compensación-Empresa'!H33+'Tipo de compensación-Empresa'!I33+'Tipo de compensación-Empresa'!J33</f>
        <v>44290949</v>
      </c>
      <c r="F13" s="159">
        <f>+'Tipo de compensación-Empresa'!M33+'Tipo de compensación-Empresa'!N33+'Tipo de compensación-Empresa'!O33+'Tipo de compensación-Empresa'!P33+'Tipo de compensación-Empresa'!Q33+'Tipo de compensación-Empresa'!R33+'Tipo de compensación-Empresa'!S33+'Tipo de compensación-Empresa'!T33</f>
        <v>5139410</v>
      </c>
      <c r="G13" s="159">
        <f>+'Tipo de compensación-Empresa'!D53+'Tipo de compensación-Empresa'!C53+'Tipo de compensación-Empresa'!E53+'Tipo de compensación-Empresa'!F53+'Tipo de compensación-Empresa'!G53+'Tipo de compensación-Empresa'!H53+'Tipo de compensación-Empresa'!I53+'Tipo de compensación-Empresa'!J53</f>
        <v>3732407.4035</v>
      </c>
      <c r="H13" s="160">
        <f>+'Tipo de compensación-Empresa'!M53+'Tipo de compensación-Empresa'!N53+'Tipo de compensación-Empresa'!O53+'Tipo de compensación-Empresa'!P53+'Tipo de compensación-Empresa'!Q53+'Tipo de compensación-Empresa'!R53+'Tipo de compensación-Empresa'!S53+'Tipo de compensación-Empresa'!T53</f>
        <v>26968559</v>
      </c>
      <c r="I13" s="159">
        <f>+'Tipo de compensación-Empresa'!C73+'Tipo de compensación-Empresa'!D73+'Tipo de compensación-Empresa'!E73+'Tipo de compensación-Empresa'!F73+'Tipo de compensación-Empresa'!G73+'Tipo de compensación-Empresa'!H73+'Tipo de compensación-Empresa'!I73+'Tipo de compensación-Empresa'!J73</f>
        <v>2380351</v>
      </c>
      <c r="J13" s="160">
        <f>+'Tipo de compensación-Empresa'!M73+'Tipo de compensación-Empresa'!N73+'Tipo de compensación-Empresa'!O73+'Tipo de compensación-Empresa'!P73+'Tipo de compensación-Empresa'!Q73+'Tipo de compensación-Empresa'!R73+'Tipo de compensación-Empresa'!S73+'Tipo de compensación-Empresa'!T73</f>
        <v>6668869.580000001</v>
      </c>
      <c r="K13" s="159">
        <f>+'Tipo de compensación-Empresa'!C93+'Tipo de compensación-Empresa'!D93+'Tipo de compensación-Empresa'!E93+'Tipo de compensación-Empresa'!F93+'Tipo de compensación-Empresa'!G93+'Tipo de compensación-Empresa'!H93+'Tipo de compensación-Empresa'!I93+'Tipo de compensación-Empresa'!J93</f>
        <v>57823874.658</v>
      </c>
      <c r="L13" s="159">
        <f>+'Tipo de compensación-Empresa'!M93+'Tipo de compensación-Empresa'!N93+'Tipo de compensación-Empresa'!O93+'Tipo de compensación-Empresa'!P93+'Tipo de compensación-Empresa'!Q93+'Tipo de compensación-Empresa'!R93+'Tipo de compensación-Empresa'!S93+'Tipo de compensación-Empresa'!T93</f>
        <v>42734955.443000004</v>
      </c>
      <c r="M13" s="159">
        <f>+'Tipo de compensación-Empresa'!C113+'Tipo de compensación-Empresa'!D113+'Tipo de compensación-Empresa'!E113+'Tipo de compensación-Empresa'!F113+'Tipo de compensación-Empresa'!G113+'Tipo de compensación-Empresa'!H113+'Tipo de compensación-Empresa'!I113+'Tipo de compensación-Empresa'!J113</f>
        <v>42856600</v>
      </c>
      <c r="N13" s="159"/>
      <c r="O13" s="161">
        <f t="shared" si="0"/>
        <v>282054069.08450001</v>
      </c>
    </row>
    <row r="14" spans="2:15">
      <c r="B14" s="2" t="s">
        <v>29</v>
      </c>
      <c r="C14" s="159">
        <f>+'Tipo de compensación-Empresa'!C14+'Tipo de compensación-Empresa'!D14+'Tipo de compensación-Empresa'!E14+'Tipo de compensación-Empresa'!F14+'Tipo de compensación-Empresa'!G14+'Tipo de compensación-Empresa'!H14+'Tipo de compensación-Empresa'!I14+'Tipo de compensación-Empresa'!J14</f>
        <v>1494262960.057179</v>
      </c>
      <c r="D14" s="159">
        <f>+'Tipo de compensación-Empresa'!M14+'Tipo de compensación-Empresa'!N14+'Tipo de compensación-Empresa'!O14+'Tipo de compensación-Empresa'!P14+'Tipo de compensación-Empresa'!Q14+'Tipo de compensación-Empresa'!R14+'Tipo de compensación-Empresa'!S14+'Tipo de compensación-Empresa'!T14</f>
        <v>815342153.33142853</v>
      </c>
      <c r="E14" s="159">
        <f>+'Tipo de compensación-Empresa'!C34+'Tipo de compensación-Empresa'!D34+'Tipo de compensación-Empresa'!E34+'Tipo de compensación-Empresa'!F34+'Tipo de compensación-Empresa'!G34+'Tipo de compensación-Empresa'!H34+'Tipo de compensación-Empresa'!I34+'Tipo de compensación-Empresa'!J34</f>
        <v>1484884628.7629032</v>
      </c>
      <c r="F14" s="159">
        <f>+'Tipo de compensación-Empresa'!M34+'Tipo de compensación-Empresa'!N34+'Tipo de compensación-Empresa'!O34+'Tipo de compensación-Empresa'!P34+'Tipo de compensación-Empresa'!Q34+'Tipo de compensación-Empresa'!R34+'Tipo de compensación-Empresa'!S34+'Tipo de compensación-Empresa'!T34</f>
        <v>981190203.2412461</v>
      </c>
      <c r="G14" s="159">
        <f>+'Tipo de compensación-Empresa'!D54+'Tipo de compensación-Empresa'!C54+'Tipo de compensación-Empresa'!E54+'Tipo de compensación-Empresa'!F54+'Tipo de compensación-Empresa'!G54+'Tipo de compensación-Empresa'!H54+'Tipo de compensación-Empresa'!I54+'Tipo de compensación-Empresa'!J54</f>
        <v>466832087.79967749</v>
      </c>
      <c r="H14" s="160">
        <f>+'Tipo de compensación-Empresa'!M54+'Tipo de compensación-Empresa'!N54+'Tipo de compensación-Empresa'!O54+'Tipo de compensación-Empresa'!P54+'Tipo de compensación-Empresa'!Q54+'Tipo de compensación-Empresa'!R54+'Tipo de compensación-Empresa'!S54+'Tipo de compensación-Empresa'!T54</f>
        <v>1083597036.7665529</v>
      </c>
      <c r="I14" s="159">
        <f>+'Tipo de compensación-Empresa'!C74+'Tipo de compensación-Empresa'!D74+'Tipo de compensación-Empresa'!E74+'Tipo de compensación-Empresa'!F74+'Tipo de compensación-Empresa'!G74+'Tipo de compensación-Empresa'!H74+'Tipo de compensación-Empresa'!I74+'Tipo de compensación-Empresa'!J74</f>
        <v>1255201499.9545066</v>
      </c>
      <c r="J14" s="160">
        <f>+'Tipo de compensación-Empresa'!M74+'Tipo de compensación-Empresa'!N74+'Tipo de compensación-Empresa'!O74+'Tipo de compensación-Empresa'!P74+'Tipo de compensación-Empresa'!Q74+'Tipo de compensación-Empresa'!R74+'Tipo de compensación-Empresa'!S74+'Tipo de compensación-Empresa'!T74</f>
        <v>754118760.98417664</v>
      </c>
      <c r="K14" s="159">
        <f>+'Tipo de compensación-Empresa'!C94+'Tipo de compensación-Empresa'!D94+'Tipo de compensación-Empresa'!E94+'Tipo de compensación-Empresa'!F94+'Tipo de compensación-Empresa'!G94+'Tipo de compensación-Empresa'!H94+'Tipo de compensación-Empresa'!I94+'Tipo de compensación-Empresa'!J94</f>
        <v>1177479302.1707587</v>
      </c>
      <c r="L14" s="159">
        <f>+'Tipo de compensación-Empresa'!M94+'Tipo de compensación-Empresa'!N94+'Tipo de compensación-Empresa'!O94+'Tipo de compensación-Empresa'!P94+'Tipo de compensación-Empresa'!Q94+'Tipo de compensación-Empresa'!R94+'Tipo de compensación-Empresa'!S94+'Tipo de compensación-Empresa'!T94</f>
        <v>593467901.98908305</v>
      </c>
      <c r="M14" s="159">
        <f>+'Tipo de compensación-Empresa'!C114+'Tipo de compensación-Empresa'!D114+'Tipo de compensación-Empresa'!E114+'Tipo de compensación-Empresa'!F114+'Tipo de compensación-Empresa'!G114+'Tipo de compensación-Empresa'!H114+'Tipo de compensación-Empresa'!I114+'Tipo de compensación-Empresa'!J114</f>
        <v>960520435.79434848</v>
      </c>
      <c r="N14" s="159"/>
      <c r="O14" s="161">
        <f t="shared" si="0"/>
        <v>11066896970.85186</v>
      </c>
    </row>
    <row r="15" spans="2:15">
      <c r="B15" s="2" t="s">
        <v>28</v>
      </c>
      <c r="C15" s="159">
        <f>+'Tipo de compensación-Empresa'!C15+'Tipo de compensación-Empresa'!D15+'Tipo de compensación-Empresa'!E15+'Tipo de compensación-Empresa'!F15+'Tipo de compensación-Empresa'!G15+'Tipo de compensación-Empresa'!H15+'Tipo de compensación-Empresa'!I15+'Tipo de compensación-Empresa'!J15</f>
        <v>61759149.514838666</v>
      </c>
      <c r="D15" s="159">
        <f>+'Tipo de compensación-Empresa'!M15+'Tipo de compensación-Empresa'!N15+'Tipo de compensación-Empresa'!O15+'Tipo de compensación-Empresa'!P15+'Tipo de compensación-Empresa'!Q15+'Tipo de compensación-Empresa'!R15+'Tipo de compensación-Empresa'!S15+'Tipo de compensación-Empresa'!T15</f>
        <v>37078398</v>
      </c>
      <c r="E15" s="159">
        <f>+'Tipo de compensación-Empresa'!C35+'Tipo de compensación-Empresa'!D35+'Tipo de compensación-Empresa'!E35+'Tipo de compensación-Empresa'!F35+'Tipo de compensación-Empresa'!G35+'Tipo de compensación-Empresa'!H35+'Tipo de compensación-Empresa'!I35+'Tipo de compensación-Empresa'!J35</f>
        <v>56650545</v>
      </c>
      <c r="F15" s="159">
        <f>+'Tipo de compensación-Empresa'!M35+'Tipo de compensación-Empresa'!N35+'Tipo de compensación-Empresa'!O35+'Tipo de compensación-Empresa'!P35+'Tipo de compensación-Empresa'!Q35+'Tipo de compensación-Empresa'!R35+'Tipo de compensación-Empresa'!S35+'Tipo de compensación-Empresa'!T35</f>
        <v>41621384.584999993</v>
      </c>
      <c r="G15" s="159">
        <f>+'Tipo de compensación-Empresa'!D55+'Tipo de compensación-Empresa'!C55+'Tipo de compensación-Empresa'!E55+'Tipo de compensación-Empresa'!F55+'Tipo de compensación-Empresa'!G55+'Tipo de compensación-Empresa'!H55+'Tipo de compensación-Empresa'!I55+'Tipo de compensación-Empresa'!J55</f>
        <v>15712871.424193546</v>
      </c>
      <c r="H15" s="160">
        <f>+'Tipo de compensación-Empresa'!M55+'Tipo de compensación-Empresa'!N55+'Tipo de compensación-Empresa'!O55+'Tipo de compensación-Empresa'!P55+'Tipo de compensación-Empresa'!Q55+'Tipo de compensación-Empresa'!R55+'Tipo de compensación-Empresa'!S55+'Tipo de compensación-Empresa'!T55</f>
        <v>1666124.1869999995</v>
      </c>
      <c r="I15" s="159">
        <f>+'Tipo de compensación-Empresa'!C75+'Tipo de compensación-Empresa'!D75+'Tipo de compensación-Empresa'!E75+'Tipo de compensación-Empresa'!F75+'Tipo de compensación-Empresa'!G75+'Tipo de compensación-Empresa'!H75+'Tipo de compensación-Empresa'!I75+'Tipo de compensación-Empresa'!J75</f>
        <v>12552990.449999996</v>
      </c>
      <c r="J15" s="160">
        <f>+'Tipo de compensación-Empresa'!M75+'Tipo de compensación-Empresa'!N75+'Tipo de compensación-Empresa'!O75+'Tipo de compensación-Empresa'!P75+'Tipo de compensación-Empresa'!Q75+'Tipo de compensación-Empresa'!R75+'Tipo de compensación-Empresa'!S75+'Tipo de compensación-Empresa'!T75</f>
        <v>41750734.083870962</v>
      </c>
      <c r="K15" s="159">
        <f>+'Tipo de compensación-Empresa'!C95+'Tipo de compensación-Empresa'!D95+'Tipo de compensación-Empresa'!E95+'Tipo de compensación-Empresa'!F95+'Tipo de compensación-Empresa'!G95+'Tipo de compensación-Empresa'!H95+'Tipo de compensación-Empresa'!I95+'Tipo de compensación-Empresa'!J95</f>
        <v>96537468.030645162</v>
      </c>
      <c r="L15" s="159">
        <f>+'Tipo de compensación-Empresa'!M95+'Tipo de compensación-Empresa'!N95+'Tipo de compensación-Empresa'!O95+'Tipo de compensación-Empresa'!P95+'Tipo de compensación-Empresa'!Q95+'Tipo de compensación-Empresa'!R95+'Tipo de compensación-Empresa'!S95+'Tipo de compensación-Empresa'!T95</f>
        <v>0</v>
      </c>
      <c r="M15" s="159">
        <f>+'Tipo de compensación-Empresa'!C115+'Tipo de compensación-Empresa'!D115+'Tipo de compensación-Empresa'!E115+'Tipo de compensación-Empresa'!F115+'Tipo de compensación-Empresa'!G115+'Tipo de compensación-Empresa'!H115+'Tipo de compensación-Empresa'!I115+'Tipo de compensación-Empresa'!J115</f>
        <v>46192443.467057571</v>
      </c>
      <c r="N15" s="159"/>
      <c r="O15" s="161">
        <f t="shared" si="0"/>
        <v>411522108.74260592</v>
      </c>
    </row>
    <row r="16" spans="2:15">
      <c r="B16" s="2" t="s">
        <v>27</v>
      </c>
      <c r="C16" s="159">
        <f>+'Tipo de compensación-Empresa'!C16+'Tipo de compensación-Empresa'!D16+'Tipo de compensación-Empresa'!E16+'Tipo de compensación-Empresa'!F16+'Tipo de compensación-Empresa'!G16+'Tipo de compensación-Empresa'!H16+'Tipo de compensación-Empresa'!I16+'Tipo de compensación-Empresa'!J16</f>
        <v>6754524</v>
      </c>
      <c r="D16" s="159">
        <f>+'Tipo de compensación-Empresa'!M16+'Tipo de compensación-Empresa'!N16+'Tipo de compensación-Empresa'!O16+'Tipo de compensación-Empresa'!P16+'Tipo de compensación-Empresa'!Q16+'Tipo de compensación-Empresa'!R16+'Tipo de compensación-Empresa'!S16+'Tipo de compensación-Empresa'!T16</f>
        <v>426869.88428571407</v>
      </c>
      <c r="E16" s="159">
        <f>+'Tipo de compensación-Empresa'!C36+'Tipo de compensación-Empresa'!D36+'Tipo de compensación-Empresa'!E36+'Tipo de compensación-Empresa'!F36+'Tipo de compensación-Empresa'!G36+'Tipo de compensación-Empresa'!H36+'Tipo de compensación-Empresa'!I36+'Tipo de compensación-Empresa'!J36</f>
        <v>4749689.6806451613</v>
      </c>
      <c r="F16" s="159">
        <f>+'Tipo de compensación-Empresa'!M36+'Tipo de compensación-Empresa'!N36+'Tipo de compensación-Empresa'!O36+'Tipo de compensación-Empresa'!P36+'Tipo de compensación-Empresa'!Q36+'Tipo de compensación-Empresa'!R36+'Tipo de compensación-Empresa'!S36+'Tipo de compensación-Empresa'!T36</f>
        <v>315576.5</v>
      </c>
      <c r="G16" s="159">
        <f>+'Tipo de compensación-Empresa'!D56+'Tipo de compensación-Empresa'!C56+'Tipo de compensación-Empresa'!E56+'Tipo de compensación-Empresa'!F56+'Tipo de compensación-Empresa'!G56+'Tipo de compensación-Empresa'!H56+'Tipo de compensación-Empresa'!I56+'Tipo de compensación-Empresa'!J56</f>
        <v>3740785.8025806453</v>
      </c>
      <c r="H16" s="160">
        <f>+'Tipo de compensación-Empresa'!M56+'Tipo de compensación-Empresa'!N56+'Tipo de compensación-Empresa'!O56+'Tipo de compensación-Empresa'!P56+'Tipo de compensación-Empresa'!Q56+'Tipo de compensación-Empresa'!R56+'Tipo de compensación-Empresa'!S56+'Tipo de compensación-Empresa'!T56</f>
        <v>228689.30599999998</v>
      </c>
      <c r="I16" s="159">
        <f>+'Tipo de compensación-Empresa'!C76+'Tipo de compensación-Empresa'!D76+'Tipo de compensación-Empresa'!E76+'Tipo de compensación-Empresa'!F76+'Tipo de compensación-Empresa'!G76+'Tipo de compensación-Empresa'!H76+'Tipo de compensación-Empresa'!I76+'Tipo de compensación-Empresa'!J76</f>
        <v>1188840.2312903225</v>
      </c>
      <c r="J16" s="160">
        <f>+'Tipo de compensación-Empresa'!M76+'Tipo de compensación-Empresa'!N76+'Tipo de compensación-Empresa'!O76+'Tipo de compensación-Empresa'!P76+'Tipo de compensación-Empresa'!Q76+'Tipo de compensación-Empresa'!R76+'Tipo de compensación-Empresa'!S76+'Tipo de compensación-Empresa'!T76</f>
        <v>57982.393548387088</v>
      </c>
      <c r="K16" s="159">
        <f>+'Tipo de compensación-Empresa'!C96+'Tipo de compensación-Empresa'!D96+'Tipo de compensación-Empresa'!E96+'Tipo de compensación-Empresa'!F96+'Tipo de compensación-Empresa'!G96+'Tipo de compensación-Empresa'!H96+'Tipo de compensación-Empresa'!I96+'Tipo de compensación-Empresa'!J96</f>
        <v>489521.80800000008</v>
      </c>
      <c r="L16" s="159">
        <f>+'Tipo de compensación-Empresa'!M96+'Tipo de compensación-Empresa'!N96+'Tipo de compensación-Empresa'!O96+'Tipo de compensación-Empresa'!P96+'Tipo de compensación-Empresa'!Q96+'Tipo de compensación-Empresa'!R96+'Tipo de compensación-Empresa'!S96+'Tipo de compensación-Empresa'!T96</f>
        <v>56066.36258064516</v>
      </c>
      <c r="M16" s="159">
        <f>+'Tipo de compensación-Empresa'!C116+'Tipo de compensación-Empresa'!D116+'Tipo de compensación-Empresa'!E116+'Tipo de compensación-Empresa'!F116+'Tipo de compensación-Empresa'!G116+'Tipo de compensación-Empresa'!H116+'Tipo de compensación-Empresa'!I116+'Tipo de compensación-Empresa'!J116</f>
        <v>201037</v>
      </c>
      <c r="N16" s="159"/>
      <c r="O16" s="161">
        <f t="shared" si="0"/>
        <v>18209582.968930874</v>
      </c>
    </row>
    <row r="17" spans="2:31">
      <c r="B17" s="2" t="s">
        <v>26</v>
      </c>
      <c r="C17" s="159">
        <f>+'Tipo de compensación-Empresa'!C17+'Tipo de compensación-Empresa'!D17+'Tipo de compensación-Empresa'!E17+'Tipo de compensación-Empresa'!F17+'Tipo de compensación-Empresa'!G17+'Tipo de compensación-Empresa'!H17+'Tipo de compensación-Empresa'!I17+'Tipo de compensación-Empresa'!J17</f>
        <v>22951694.558387101</v>
      </c>
      <c r="D17" s="159">
        <f>+'Tipo de compensación-Empresa'!M17+'Tipo de compensación-Empresa'!N17+'Tipo de compensación-Empresa'!O17+'Tipo de compensación-Empresa'!P17+'Tipo de compensación-Empresa'!Q17+'Tipo de compensación-Empresa'!R17+'Tipo de compensación-Empresa'!S17+'Tipo de compensación-Empresa'!T17</f>
        <v>16582574.219999993</v>
      </c>
      <c r="E17" s="159">
        <f>+'Tipo de compensación-Empresa'!C37+'Tipo de compensación-Empresa'!D37+'Tipo de compensación-Empresa'!E37+'Tipo de compensación-Empresa'!F37+'Tipo de compensación-Empresa'!G37+'Tipo de compensación-Empresa'!H37+'Tipo de compensación-Empresa'!I37+'Tipo de compensación-Empresa'!J37</f>
        <v>4740674.7148387097</v>
      </c>
      <c r="F17" s="159">
        <f>+'Tipo de compensación-Empresa'!M37+'Tipo de compensación-Empresa'!N37+'Tipo de compensación-Empresa'!O37+'Tipo de compensación-Empresa'!P37+'Tipo de compensación-Empresa'!Q37+'Tipo de compensación-Empresa'!R37+'Tipo de compensación-Empresa'!S37+'Tipo de compensación-Empresa'!T37</f>
        <v>10870625.945</v>
      </c>
      <c r="G17" s="159">
        <f>+'Tipo de compensación-Empresa'!D57+'Tipo de compensación-Empresa'!C57+'Tipo de compensación-Empresa'!E57+'Tipo de compensación-Empresa'!F57+'Tipo de compensación-Empresa'!G57+'Tipo de compensación-Empresa'!H57+'Tipo de compensación-Empresa'!I57+'Tipo de compensación-Empresa'!J57</f>
        <v>10869174.595161289</v>
      </c>
      <c r="H17" s="160">
        <f>+'Tipo de compensación-Empresa'!M57+'Tipo de compensación-Empresa'!N57+'Tipo de compensación-Empresa'!O57+'Tipo de compensación-Empresa'!P57+'Tipo de compensación-Empresa'!Q57+'Tipo de compensación-Empresa'!R57+'Tipo de compensación-Empresa'!S57+'Tipo de compensación-Empresa'!T57</f>
        <v>6444092.2859999975</v>
      </c>
      <c r="I17" s="159">
        <f>+'Tipo de compensación-Empresa'!C77+'Tipo de compensación-Empresa'!D77+'Tipo de compensación-Empresa'!E77+'Tipo de compensación-Empresa'!F77+'Tipo de compensación-Empresa'!G77+'Tipo de compensación-Empresa'!H77+'Tipo de compensación-Empresa'!I77+'Tipo de compensación-Empresa'!J77</f>
        <v>12486190.445806451</v>
      </c>
      <c r="J17" s="160">
        <f>+'Tipo de compensación-Empresa'!M77+'Tipo de compensación-Empresa'!N77+'Tipo de compensación-Empresa'!O77+'Tipo de compensación-Empresa'!P77+'Tipo de compensación-Empresa'!Q77+'Tipo de compensación-Empresa'!R77+'Tipo de compensación-Empresa'!S77+'Tipo de compensación-Empresa'!T77</f>
        <v>7319903.1806451613</v>
      </c>
      <c r="K17" s="159">
        <f>+'Tipo de compensación-Empresa'!C97+'Tipo de compensación-Empresa'!D97+'Tipo de compensación-Empresa'!E97+'Tipo de compensación-Empresa'!F97+'Tipo de compensación-Empresa'!G97+'Tipo de compensación-Empresa'!H97+'Tipo de compensación-Empresa'!I97+'Tipo de compensación-Empresa'!J97</f>
        <v>6143617.6250000009</v>
      </c>
      <c r="L17" s="159">
        <f>+'Tipo de compensación-Empresa'!M97+'Tipo de compensación-Empresa'!N97+'Tipo de compensación-Empresa'!O97+'Tipo de compensación-Empresa'!P97+'Tipo de compensación-Empresa'!Q97+'Tipo de compensación-Empresa'!R97+'Tipo de compensación-Empresa'!S97+'Tipo de compensación-Empresa'!T97</f>
        <v>7545464.7754838709</v>
      </c>
      <c r="M17" s="159">
        <f>+'Tipo de compensación-Empresa'!C117+'Tipo de compensación-Empresa'!D117+'Tipo de compensación-Empresa'!E117+'Tipo de compensación-Empresa'!F117+'Tipo de compensación-Empresa'!G117+'Tipo de compensación-Empresa'!H117+'Tipo de compensación-Empresa'!I117+'Tipo de compensación-Empresa'!J117</f>
        <v>6611291.9879999999</v>
      </c>
      <c r="N17" s="159"/>
      <c r="O17" s="161">
        <f t="shared" si="0"/>
        <v>112565304.33432257</v>
      </c>
    </row>
    <row r="18" spans="2:31">
      <c r="B18" s="2" t="s">
        <v>25</v>
      </c>
      <c r="C18" s="159">
        <f>+'Tipo de compensación-Empresa'!C18+'Tipo de compensación-Empresa'!D18+'Tipo de compensación-Empresa'!E18+'Tipo de compensación-Empresa'!F18+'Tipo de compensación-Empresa'!G18+'Tipo de compensación-Empresa'!H18+'Tipo de compensación-Empresa'!I18+'Tipo de compensación-Empresa'!J18</f>
        <v>268555489.38225812</v>
      </c>
      <c r="D18" s="159">
        <f>+'Tipo de compensación-Empresa'!M18+'Tipo de compensación-Empresa'!N18+'Tipo de compensación-Empresa'!O18+'Tipo de compensación-Empresa'!P18+'Tipo de compensación-Empresa'!Q18+'Tipo de compensación-Empresa'!R18+'Tipo de compensación-Empresa'!S18+'Tipo de compensación-Empresa'!T18</f>
        <v>177243413.74142849</v>
      </c>
      <c r="E18" s="159">
        <f>+'Tipo de compensación-Empresa'!C38+'Tipo de compensación-Empresa'!D38+'Tipo de compensación-Empresa'!E38+'Tipo de compensación-Empresa'!F38+'Tipo de compensación-Empresa'!G38+'Tipo de compensación-Empresa'!H38+'Tipo de compensación-Empresa'!I38+'Tipo de compensación-Empresa'!J38</f>
        <v>169309627.91354835</v>
      </c>
      <c r="F18" s="159">
        <f>+'Tipo de compensación-Empresa'!M38+'Tipo de compensación-Empresa'!N38+'Tipo de compensación-Empresa'!O38+'Tipo de compensación-Empresa'!P38+'Tipo de compensación-Empresa'!Q38+'Tipo de compensación-Empresa'!R38+'Tipo de compensación-Empresa'!S38+'Tipo de compensación-Empresa'!T38</f>
        <v>112095731.20499998</v>
      </c>
      <c r="G18" s="159">
        <f>+'Tipo de compensación-Empresa'!D58+'Tipo de compensación-Empresa'!C58+'Tipo de compensación-Empresa'!E58+'Tipo de compensación-Empresa'!F58+'Tipo de compensación-Empresa'!G58+'Tipo de compensación-Empresa'!H58+'Tipo de compensación-Empresa'!I58+'Tipo de compensación-Empresa'!J58</f>
        <v>109612154.97838709</v>
      </c>
      <c r="H18" s="160">
        <f>+'Tipo de compensación-Empresa'!M58+'Tipo de compensación-Empresa'!N58+'Tipo de compensación-Empresa'!O58+'Tipo de compensación-Empresa'!P58+'Tipo de compensación-Empresa'!Q58+'Tipo de compensación-Empresa'!R58+'Tipo de compensación-Empresa'!S58+'Tipo de compensación-Empresa'!T58</f>
        <v>90583461.726999968</v>
      </c>
      <c r="I18" s="159">
        <f>+'Tipo de compensación-Empresa'!C78+'Tipo de compensación-Empresa'!D78+'Tipo de compensación-Empresa'!E78+'Tipo de compensación-Empresa'!F78+'Tipo de compensación-Empresa'!G78+'Tipo de compensación-Empresa'!H78+'Tipo de compensación-Empresa'!I78+'Tipo de compensación-Empresa'!J78</f>
        <v>134594017.73354834</v>
      </c>
      <c r="J18" s="160">
        <f>+'Tipo de compensación-Empresa'!M78+'Tipo de compensación-Empresa'!N78+'Tipo de compensación-Empresa'!O78+'Tipo de compensación-Empresa'!P78+'Tipo de compensación-Empresa'!Q78+'Tipo de compensación-Empresa'!R78+'Tipo de compensación-Empresa'!S78+'Tipo de compensación-Empresa'!T78</f>
        <v>149479001.61935484</v>
      </c>
      <c r="K18" s="159">
        <f>+'Tipo de compensación-Empresa'!C98+'Tipo de compensación-Empresa'!D98+'Tipo de compensación-Empresa'!E98+'Tipo de compensación-Empresa'!F98+'Tipo de compensación-Empresa'!G98+'Tipo de compensación-Empresa'!H98+'Tipo de compensación-Empresa'!I98+'Tipo de compensación-Empresa'!J98</f>
        <v>171460751.99600002</v>
      </c>
      <c r="L18" s="159">
        <f>+'Tipo de compensación-Empresa'!M98+'Tipo de compensación-Empresa'!N98+'Tipo de compensación-Empresa'!O98+'Tipo de compensación-Empresa'!P98+'Tipo de compensación-Empresa'!Q98+'Tipo de compensación-Empresa'!R98+'Tipo de compensación-Empresa'!S98+'Tipo de compensación-Empresa'!T98</f>
        <v>200519719.62516129</v>
      </c>
      <c r="M18" s="159">
        <f>+'Tipo de compensación-Empresa'!C118+'Tipo de compensación-Empresa'!D118+'Tipo de compensación-Empresa'!E118+'Tipo de compensación-Empresa'!F118+'Tipo de compensación-Empresa'!G118+'Tipo de compensación-Empresa'!H118+'Tipo de compensación-Empresa'!I118+'Tipo de compensación-Empresa'!J118</f>
        <v>174990773.09100002</v>
      </c>
      <c r="N18" s="159"/>
      <c r="O18" s="161">
        <f t="shared" si="0"/>
        <v>1758444143.0126867</v>
      </c>
    </row>
    <row r="19" spans="2:31" ht="15.75" thickBot="1">
      <c r="B19" s="16" t="s">
        <v>24</v>
      </c>
      <c r="C19" s="159">
        <f>+'Tipo de compensación-Empresa'!C19+'Tipo de compensación-Empresa'!D19+'Tipo de compensación-Empresa'!E19+'Tipo de compensación-Empresa'!F19+'Tipo de compensación-Empresa'!G19+'Tipo de compensación-Empresa'!H19+'Tipo de compensación-Empresa'!I19+'Tipo de compensación-Empresa'!J19</f>
        <v>511807632.89129043</v>
      </c>
      <c r="D19" s="159">
        <f>+'Tipo de compensación-Empresa'!M19+'Tipo de compensación-Empresa'!N19+'Tipo de compensación-Empresa'!O19+'Tipo de compensación-Empresa'!P19+'Tipo de compensación-Empresa'!Q19+'Tipo de compensación-Empresa'!R19+'Tipo de compensación-Empresa'!S19+'Tipo de compensación-Empresa'!T19</f>
        <v>347266880.89999986</v>
      </c>
      <c r="E19" s="159">
        <f>+'Tipo de compensación-Empresa'!C39+'Tipo de compensación-Empresa'!D39+'Tipo de compensación-Empresa'!E39+'Tipo de compensación-Empresa'!F39+'Tipo de compensación-Empresa'!G39+'Tipo de compensación-Empresa'!H39+'Tipo de compensación-Empresa'!I39+'Tipo de compensación-Empresa'!J39</f>
        <v>353435459.13806444</v>
      </c>
      <c r="F19" s="159">
        <f>+'Tipo de compensación-Empresa'!M39+'Tipo de compensación-Empresa'!N39+'Tipo de compensación-Empresa'!O39+'Tipo de compensación-Empresa'!P39+'Tipo de compensación-Empresa'!Q39+'Tipo de compensación-Empresa'!R39+'Tipo de compensación-Empresa'!S39+'Tipo de compensación-Empresa'!T39</f>
        <v>781741432.8499999</v>
      </c>
      <c r="G19" s="159">
        <f>+'Tipo de compensación-Empresa'!D59+'Tipo de compensación-Empresa'!C59+'Tipo de compensación-Empresa'!E59+'Tipo de compensación-Empresa'!F59+'Tipo de compensación-Empresa'!G59+'Tipo de compensación-Empresa'!H59+'Tipo de compensación-Empresa'!I59+'Tipo de compensación-Empresa'!J59</f>
        <v>269842607.0148387</v>
      </c>
      <c r="H19" s="160">
        <f>+'Tipo de compensación-Empresa'!M59+'Tipo de compensación-Empresa'!N59+'Tipo de compensación-Empresa'!O59+'Tipo de compensación-Empresa'!P59+'Tipo de compensación-Empresa'!Q59+'Tipo de compensación-Empresa'!R59+'Tipo de compensación-Empresa'!S59+'Tipo de compensación-Empresa'!T59</f>
        <v>173420121.18899992</v>
      </c>
      <c r="I19" s="159">
        <f>+'Tipo de compensación-Empresa'!C79+'Tipo de compensación-Empresa'!D79+'Tipo de compensación-Empresa'!E79+'Tipo de compensación-Empresa'!F79+'Tipo de compensación-Empresa'!G79+'Tipo de compensación-Empresa'!H79+'Tipo de compensación-Empresa'!I79+'Tipo de compensación-Empresa'!J79</f>
        <v>240768826.7816129</v>
      </c>
      <c r="J19" s="160">
        <f>+'Tipo de compensación-Empresa'!M79+'Tipo de compensación-Empresa'!N79+'Tipo de compensación-Empresa'!O79+'Tipo de compensación-Empresa'!P79+'Tipo de compensación-Empresa'!Q79+'Tipo de compensación-Empresa'!R79+'Tipo de compensación-Empresa'!S79+'Tipo de compensación-Empresa'!T79</f>
        <v>257137831.67741936</v>
      </c>
      <c r="K19" s="159">
        <f>+'Tipo de compensación-Empresa'!C99+'Tipo de compensación-Empresa'!D99+'Tipo de compensación-Empresa'!E99+'Tipo de compensación-Empresa'!F99+'Tipo de compensación-Empresa'!G99+'Tipo de compensación-Empresa'!H99+'Tipo de compensación-Empresa'!I99+'Tipo de compensación-Empresa'!J99</f>
        <v>166625637.36500004</v>
      </c>
      <c r="L19" s="159">
        <f>+'Tipo de compensación-Empresa'!M99+'Tipo de compensación-Empresa'!N99+'Tipo de compensación-Empresa'!O99+'Tipo de compensación-Empresa'!P99+'Tipo de compensación-Empresa'!Q99+'Tipo de compensación-Empresa'!R99+'Tipo de compensación-Empresa'!S99+'Tipo de compensación-Empresa'!T99</f>
        <v>149730902.14000002</v>
      </c>
      <c r="M19" s="159">
        <f>+'Tipo de compensación-Empresa'!C119+'Tipo de compensación-Empresa'!D119+'Tipo de compensación-Empresa'!E119+'Tipo de compensación-Empresa'!F119+'Tipo de compensación-Empresa'!G119+'Tipo de compensación-Empresa'!H119+'Tipo de compensación-Empresa'!I119+'Tipo de compensación-Empresa'!J119</f>
        <v>172141630.956</v>
      </c>
      <c r="N19" s="162"/>
      <c r="O19" s="161">
        <f t="shared" si="0"/>
        <v>3423918962.9032254</v>
      </c>
    </row>
    <row r="20" spans="2:31" ht="15.75" thickBot="1">
      <c r="B20" s="39" t="s">
        <v>23</v>
      </c>
      <c r="C20" s="40">
        <f>+SUM(C4:C19)</f>
        <v>3066152133.371726</v>
      </c>
      <c r="D20" s="40">
        <f t="shared" ref="D20:O20" si="1">+SUM(D4:D19)</f>
        <v>2243363653.9429426</v>
      </c>
      <c r="E20" s="40">
        <f t="shared" si="1"/>
        <v>3136704682.4310994</v>
      </c>
      <c r="F20" s="40">
        <f t="shared" si="1"/>
        <v>2741498699.5344458</v>
      </c>
      <c r="G20" s="40">
        <f t="shared" si="1"/>
        <v>1427002906.8162229</v>
      </c>
      <c r="H20" s="40">
        <f t="shared" si="1"/>
        <v>2068072950.8733523</v>
      </c>
      <c r="I20" s="40">
        <f t="shared" si="1"/>
        <v>2371036420.5603657</v>
      </c>
      <c r="J20" s="40">
        <f t="shared" si="1"/>
        <v>2046223533.0050495</v>
      </c>
      <c r="K20" s="40">
        <f t="shared" si="1"/>
        <v>2959680330.1215096</v>
      </c>
      <c r="L20" s="40">
        <f t="shared" si="1"/>
        <v>2407785077.5621023</v>
      </c>
      <c r="M20" s="40">
        <f t="shared" si="1"/>
        <v>3139477333.417275</v>
      </c>
      <c r="N20" s="40">
        <f t="shared" si="1"/>
        <v>0</v>
      </c>
      <c r="O20" s="40">
        <f t="shared" si="1"/>
        <v>27606997721.636089</v>
      </c>
    </row>
    <row r="21" spans="2:31" ht="14.25" customHeight="1"/>
    <row r="22" spans="2:31">
      <c r="B22" s="61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</row>
    <row r="23" spans="2:31" ht="15.75" thickBot="1">
      <c r="F23" s="5"/>
    </row>
    <row r="24" spans="2:31" ht="15.75" thickBot="1">
      <c r="C24" s="5"/>
      <c r="D24" s="5"/>
      <c r="G24" s="113" t="s">
        <v>81</v>
      </c>
      <c r="H24" s="5"/>
    </row>
    <row r="25" spans="2:31">
      <c r="C25" s="5"/>
      <c r="D25" s="5"/>
      <c r="F25" s="5"/>
    </row>
    <row r="26" spans="2:31">
      <c r="B26" s="5"/>
      <c r="C26" s="5"/>
      <c r="D26" s="5"/>
      <c r="F26" s="5"/>
      <c r="H26" s="5"/>
    </row>
    <row r="27" spans="2:31">
      <c r="D27" s="5"/>
      <c r="F27" s="5"/>
      <c r="H27" s="5"/>
    </row>
  </sheetData>
  <mergeCells count="1">
    <mergeCell ref="B2:O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20"/>
  <sheetViews>
    <sheetView topLeftCell="A89" workbookViewId="0">
      <selection activeCell="N84" sqref="N84"/>
    </sheetView>
  </sheetViews>
  <sheetFormatPr baseColWidth="10" defaultRowHeight="15"/>
  <cols>
    <col min="1" max="1" width="2.7109375" customWidth="1"/>
    <col min="2" max="2" width="37.5703125" style="1" customWidth="1"/>
    <col min="3" max="3" width="17.42578125" style="1" customWidth="1"/>
    <col min="4" max="4" width="14.5703125" style="1" bestFit="1" customWidth="1"/>
    <col min="5" max="5" width="15.42578125" style="1" customWidth="1"/>
    <col min="6" max="6" width="15.140625" style="1" bestFit="1" customWidth="1"/>
    <col min="7" max="7" width="15.140625" style="1" customWidth="1"/>
    <col min="8" max="8" width="15.85546875" style="1" customWidth="1"/>
    <col min="9" max="9" width="18.42578125" style="1" customWidth="1"/>
    <col min="10" max="10" width="17.5703125" style="1" customWidth="1"/>
    <col min="11" max="11" width="3.5703125" style="1" customWidth="1"/>
    <col min="12" max="12" width="37.140625" style="1" customWidth="1"/>
    <col min="13" max="13" width="11.5703125" style="1" bestFit="1" customWidth="1"/>
    <col min="14" max="14" width="12.85546875" style="1" bestFit="1" customWidth="1"/>
    <col min="15" max="15" width="14" style="1" customWidth="1"/>
    <col min="16" max="16" width="15.28515625" style="1" bestFit="1" customWidth="1"/>
    <col min="17" max="17" width="16.28515625" style="1" bestFit="1" customWidth="1"/>
    <col min="18" max="18" width="14" style="1" customWidth="1"/>
    <col min="19" max="19" width="19.42578125" style="1" customWidth="1"/>
    <col min="20" max="20" width="15.42578125" style="1" customWidth="1"/>
    <col min="21" max="21" width="11.42578125" style="1"/>
  </cols>
  <sheetData>
    <row r="1" spans="2:21" ht="15.75" thickBot="1"/>
    <row r="2" spans="2:21" ht="15.75" thickBot="1">
      <c r="B2" s="141" t="s">
        <v>56</v>
      </c>
      <c r="C2" s="142"/>
      <c r="D2" s="142"/>
      <c r="E2" s="142"/>
      <c r="F2" s="142"/>
      <c r="G2" s="142"/>
      <c r="H2" s="142"/>
      <c r="I2" s="142"/>
      <c r="J2" s="143"/>
      <c r="L2" s="141" t="s">
        <v>57</v>
      </c>
      <c r="M2" s="142"/>
      <c r="N2" s="142"/>
      <c r="O2" s="142"/>
      <c r="P2" s="142"/>
      <c r="Q2" s="142"/>
      <c r="R2" s="142"/>
      <c r="S2" s="142"/>
      <c r="T2" s="143"/>
    </row>
    <row r="3" spans="2:21" ht="15.75" thickBot="1">
      <c r="B3" s="42" t="s">
        <v>53</v>
      </c>
      <c r="C3" s="53" t="s">
        <v>14</v>
      </c>
      <c r="D3" s="54" t="s">
        <v>73</v>
      </c>
      <c r="E3" s="54" t="s">
        <v>80</v>
      </c>
      <c r="F3" s="54" t="s">
        <v>75</v>
      </c>
      <c r="G3" s="55" t="s">
        <v>76</v>
      </c>
      <c r="H3" s="55" t="s">
        <v>77</v>
      </c>
      <c r="I3" s="55" t="s">
        <v>79</v>
      </c>
      <c r="J3" s="56" t="s">
        <v>78</v>
      </c>
      <c r="L3" s="42" t="s">
        <v>53</v>
      </c>
      <c r="M3" s="57" t="s">
        <v>14</v>
      </c>
      <c r="N3" s="58" t="s">
        <v>73</v>
      </c>
      <c r="O3" s="58" t="s">
        <v>80</v>
      </c>
      <c r="P3" s="58" t="s">
        <v>75</v>
      </c>
      <c r="Q3" s="59" t="s">
        <v>76</v>
      </c>
      <c r="R3" s="59" t="s">
        <v>77</v>
      </c>
      <c r="S3" s="55" t="s">
        <v>79</v>
      </c>
      <c r="T3" s="60" t="s">
        <v>78</v>
      </c>
    </row>
    <row r="4" spans="2:21">
      <c r="B4" s="43" t="s">
        <v>39</v>
      </c>
      <c r="C4" s="48">
        <v>277600</v>
      </c>
      <c r="D4" s="65">
        <v>9572159</v>
      </c>
      <c r="E4" s="41">
        <v>406340.58600000001</v>
      </c>
      <c r="F4" s="66">
        <v>2385590</v>
      </c>
      <c r="G4" s="64">
        <v>3574643</v>
      </c>
      <c r="H4" s="41">
        <v>2231457.5854838742</v>
      </c>
      <c r="I4" s="41"/>
      <c r="J4" s="49">
        <v>45738947</v>
      </c>
      <c r="L4" s="43" t="s">
        <v>39</v>
      </c>
      <c r="M4" s="48">
        <v>747600</v>
      </c>
      <c r="N4" s="65">
        <v>12348275</v>
      </c>
      <c r="O4" s="41">
        <v>284200</v>
      </c>
      <c r="P4" s="66">
        <v>12089560</v>
      </c>
      <c r="Q4" s="64">
        <v>13042600</v>
      </c>
      <c r="R4" s="41">
        <v>6720012</v>
      </c>
      <c r="S4" s="41"/>
      <c r="T4" s="49">
        <v>30398514</v>
      </c>
      <c r="U4" s="68"/>
    </row>
    <row r="5" spans="2:21">
      <c r="B5" s="44" t="s">
        <v>38</v>
      </c>
      <c r="C5" s="48"/>
      <c r="D5" s="65"/>
      <c r="E5" s="41"/>
      <c r="F5" s="67"/>
      <c r="G5" s="64">
        <v>0</v>
      </c>
      <c r="H5" s="41">
        <v>3965980.644838694</v>
      </c>
      <c r="I5" s="41"/>
      <c r="J5" s="49"/>
      <c r="L5" s="44" t="s">
        <v>38</v>
      </c>
      <c r="M5" s="48"/>
      <c r="N5" s="65"/>
      <c r="O5" s="41"/>
      <c r="P5" s="67"/>
      <c r="Q5" s="64"/>
      <c r="R5" s="41"/>
      <c r="S5" s="41"/>
      <c r="T5" s="49"/>
    </row>
    <row r="6" spans="2:21">
      <c r="B6" s="44" t="s">
        <v>37</v>
      </c>
      <c r="C6" s="48"/>
      <c r="D6" s="65">
        <v>1570600</v>
      </c>
      <c r="E6" s="41">
        <v>0</v>
      </c>
      <c r="F6" s="67"/>
      <c r="G6" s="64">
        <v>5092300</v>
      </c>
      <c r="H6" s="41">
        <v>23134359.563548353</v>
      </c>
      <c r="I6" s="41"/>
      <c r="J6" s="49">
        <v>2695000</v>
      </c>
      <c r="L6" s="44" t="s">
        <v>37</v>
      </c>
      <c r="M6" s="48"/>
      <c r="N6" s="65">
        <v>1693000</v>
      </c>
      <c r="O6" s="41">
        <v>1654536.27</v>
      </c>
      <c r="P6" s="66">
        <v>666100</v>
      </c>
      <c r="Q6" s="64">
        <v>2679240</v>
      </c>
      <c r="R6" s="41">
        <v>13841730</v>
      </c>
      <c r="S6" s="41"/>
      <c r="T6" s="49">
        <v>108000</v>
      </c>
    </row>
    <row r="7" spans="2:21">
      <c r="B7" s="44" t="s">
        <v>36</v>
      </c>
      <c r="C7" s="48">
        <v>22000</v>
      </c>
      <c r="D7" s="65">
        <v>5168200</v>
      </c>
      <c r="E7" s="41">
        <v>4634137.2361000003</v>
      </c>
      <c r="F7" s="66">
        <v>262800</v>
      </c>
      <c r="G7" s="64">
        <v>10022800</v>
      </c>
      <c r="H7" s="41">
        <v>70197540.894839212</v>
      </c>
      <c r="I7" s="41"/>
      <c r="J7" s="49">
        <v>14220000</v>
      </c>
      <c r="L7" s="44" t="s">
        <v>36</v>
      </c>
      <c r="M7" s="48">
        <v>21800</v>
      </c>
      <c r="N7" s="65">
        <v>3198500</v>
      </c>
      <c r="O7" s="41">
        <v>76500</v>
      </c>
      <c r="P7" s="66">
        <v>2697580</v>
      </c>
      <c r="Q7" s="64">
        <v>20816470</v>
      </c>
      <c r="R7" s="41">
        <v>63805860</v>
      </c>
      <c r="S7" s="41"/>
      <c r="T7" s="49">
        <v>11799400</v>
      </c>
    </row>
    <row r="8" spans="2:21">
      <c r="B8" s="44" t="s">
        <v>35</v>
      </c>
      <c r="C8" s="48"/>
      <c r="D8" s="65">
        <v>5975000</v>
      </c>
      <c r="E8" s="41">
        <v>2119658.9589</v>
      </c>
      <c r="F8" s="66">
        <v>773700</v>
      </c>
      <c r="G8" s="64">
        <v>10023439</v>
      </c>
      <c r="H8" s="41">
        <v>42999079.856451407</v>
      </c>
      <c r="I8" s="41"/>
      <c r="J8" s="49">
        <v>18500000</v>
      </c>
      <c r="L8" s="44" t="s">
        <v>35</v>
      </c>
      <c r="M8" s="48"/>
      <c r="N8" s="65">
        <v>5886326</v>
      </c>
      <c r="O8" s="41"/>
      <c r="P8" s="66">
        <v>1471000</v>
      </c>
      <c r="Q8" s="64">
        <v>31287540</v>
      </c>
      <c r="R8" s="41">
        <v>39351618</v>
      </c>
      <c r="S8" s="41"/>
      <c r="T8" s="49">
        <v>10460000</v>
      </c>
    </row>
    <row r="9" spans="2:21">
      <c r="B9" s="44" t="s">
        <v>34</v>
      </c>
      <c r="C9" s="48"/>
      <c r="D9" s="65">
        <v>12470000</v>
      </c>
      <c r="E9" s="41">
        <v>38196226</v>
      </c>
      <c r="F9" s="66">
        <v>172000</v>
      </c>
      <c r="G9" s="64">
        <v>25898746</v>
      </c>
      <c r="H9" s="41">
        <v>136065104.51741797</v>
      </c>
      <c r="I9" s="41"/>
      <c r="J9" s="50">
        <v>4814837</v>
      </c>
      <c r="L9" s="44" t="s">
        <v>34</v>
      </c>
      <c r="M9" s="48"/>
      <c r="N9" s="65">
        <v>21722424</v>
      </c>
      <c r="O9" s="41">
        <v>4781440</v>
      </c>
      <c r="P9" s="66">
        <v>1143000</v>
      </c>
      <c r="Q9" s="64">
        <v>66772990</v>
      </c>
      <c r="R9" s="41">
        <v>162675360</v>
      </c>
      <c r="S9" s="41"/>
      <c r="T9" s="50">
        <v>41371000</v>
      </c>
    </row>
    <row r="10" spans="2:21">
      <c r="B10" s="44" t="s">
        <v>33</v>
      </c>
      <c r="C10" s="48">
        <v>1190000</v>
      </c>
      <c r="D10" s="65">
        <v>10782300</v>
      </c>
      <c r="E10" s="41">
        <v>1358654.44</v>
      </c>
      <c r="F10" s="66">
        <v>248000</v>
      </c>
      <c r="G10" s="64">
        <v>5009950</v>
      </c>
      <c r="H10" s="41">
        <v>41907089.974193543</v>
      </c>
      <c r="I10" s="41"/>
      <c r="J10" s="49">
        <v>495000</v>
      </c>
      <c r="L10" s="44" t="s">
        <v>33</v>
      </c>
      <c r="M10" s="48">
        <v>770000</v>
      </c>
      <c r="N10" s="65">
        <v>10492372</v>
      </c>
      <c r="O10" s="41">
        <v>460436.32</v>
      </c>
      <c r="P10" s="67"/>
      <c r="Q10" s="64">
        <v>4231887</v>
      </c>
      <c r="R10" s="41">
        <v>81589914</v>
      </c>
      <c r="S10" s="41"/>
      <c r="T10" s="49">
        <v>4307000</v>
      </c>
    </row>
    <row r="11" spans="2:21">
      <c r="B11" s="44" t="s">
        <v>32</v>
      </c>
      <c r="C11" s="48"/>
      <c r="D11" s="65"/>
      <c r="E11" s="41">
        <v>3876270.4</v>
      </c>
      <c r="F11" s="67"/>
      <c r="G11" s="64"/>
      <c r="H11" s="41">
        <v>86562108.310000002</v>
      </c>
      <c r="I11" s="41"/>
      <c r="J11" s="49">
        <v>38950513</v>
      </c>
      <c r="L11" s="44" t="s">
        <v>32</v>
      </c>
      <c r="M11" s="48"/>
      <c r="N11" s="65"/>
      <c r="O11" s="41">
        <v>23492467.365799993</v>
      </c>
      <c r="P11" s="67"/>
      <c r="Q11" s="64">
        <v>541930</v>
      </c>
      <c r="R11" s="41">
        <v>66361114.910000004</v>
      </c>
      <c r="S11" s="41"/>
      <c r="T11" s="49">
        <v>14885034</v>
      </c>
    </row>
    <row r="12" spans="2:21">
      <c r="B12" s="44" t="s">
        <v>31</v>
      </c>
      <c r="C12" s="48">
        <v>180000</v>
      </c>
      <c r="D12" s="65"/>
      <c r="E12" s="41">
        <v>0</v>
      </c>
      <c r="F12" s="67"/>
      <c r="G12" s="64"/>
      <c r="H12" s="41"/>
      <c r="I12" s="41"/>
      <c r="J12" s="49"/>
      <c r="L12" s="44" t="s">
        <v>31</v>
      </c>
      <c r="M12" s="48">
        <v>4181490</v>
      </c>
      <c r="N12" s="65"/>
      <c r="O12" s="41"/>
      <c r="P12" s="67"/>
      <c r="Q12" s="64"/>
      <c r="R12" s="41"/>
      <c r="S12" s="41"/>
      <c r="T12" s="49">
        <v>9360000</v>
      </c>
    </row>
    <row r="13" spans="2:21">
      <c r="B13" s="44" t="s">
        <v>30</v>
      </c>
      <c r="C13" s="48"/>
      <c r="D13" s="65">
        <v>5146300</v>
      </c>
      <c r="E13" s="41"/>
      <c r="F13" s="67"/>
      <c r="G13" s="64"/>
      <c r="H13" s="41"/>
      <c r="I13" s="41"/>
      <c r="J13" s="49">
        <v>1174250</v>
      </c>
      <c r="L13" s="44" t="s">
        <v>30</v>
      </c>
      <c r="M13" s="48">
        <v>240000</v>
      </c>
      <c r="N13" s="65">
        <v>3275220</v>
      </c>
      <c r="O13" s="41">
        <v>35693343</v>
      </c>
      <c r="P13" s="67"/>
      <c r="Q13" s="64"/>
      <c r="R13" s="41"/>
      <c r="S13" s="41"/>
      <c r="T13" s="49">
        <v>3928980</v>
      </c>
    </row>
    <row r="14" spans="2:21">
      <c r="B14" s="44" t="s">
        <v>29</v>
      </c>
      <c r="C14" s="48">
        <v>180000</v>
      </c>
      <c r="D14" s="65">
        <v>12960236</v>
      </c>
      <c r="E14" s="41">
        <v>12157202.718470009</v>
      </c>
      <c r="F14" s="66">
        <v>160000</v>
      </c>
      <c r="G14" s="64">
        <v>252803570.71290326</v>
      </c>
      <c r="H14" s="41">
        <v>1216001950.6258056</v>
      </c>
      <c r="I14" s="41"/>
      <c r="J14" s="49"/>
      <c r="L14" s="44" t="s">
        <v>29</v>
      </c>
      <c r="M14" s="48">
        <v>42389</v>
      </c>
      <c r="N14" s="65">
        <v>13894303</v>
      </c>
      <c r="O14" s="41">
        <v>7008683.3799999999</v>
      </c>
      <c r="P14" s="66">
        <v>13406000</v>
      </c>
      <c r="Q14" s="64">
        <v>294814413.95142847</v>
      </c>
      <c r="R14" s="41">
        <v>486176364</v>
      </c>
      <c r="S14" s="41"/>
      <c r="T14" s="49"/>
    </row>
    <row r="15" spans="2:21">
      <c r="B15" s="44" t="s">
        <v>28</v>
      </c>
      <c r="C15" s="69"/>
      <c r="D15" s="65"/>
      <c r="E15" s="41">
        <v>0</v>
      </c>
      <c r="F15" s="67"/>
      <c r="G15" s="64"/>
      <c r="H15" s="41">
        <v>61759149.514838666</v>
      </c>
      <c r="I15" s="41"/>
      <c r="J15" s="49"/>
      <c r="L15" s="44" t="s">
        <v>28</v>
      </c>
      <c r="M15" s="69"/>
      <c r="N15" s="65"/>
      <c r="O15" s="41"/>
      <c r="P15" s="67"/>
      <c r="Q15" s="64"/>
      <c r="R15" s="41">
        <v>37078398</v>
      </c>
      <c r="S15" s="41"/>
      <c r="T15" s="49"/>
    </row>
    <row r="16" spans="2:21">
      <c r="B16" s="44" t="s">
        <v>27</v>
      </c>
      <c r="C16" s="69"/>
      <c r="D16" s="41"/>
      <c r="E16" s="41">
        <v>5851159</v>
      </c>
      <c r="F16" s="67"/>
      <c r="G16" s="64">
        <v>903365</v>
      </c>
      <c r="H16" s="41"/>
      <c r="I16" s="41"/>
      <c r="J16" s="49"/>
      <c r="L16" s="44" t="s">
        <v>27</v>
      </c>
      <c r="M16" s="69"/>
      <c r="N16" s="41"/>
      <c r="O16" s="41"/>
      <c r="P16" s="67"/>
      <c r="Q16" s="64">
        <v>426869.88428571407</v>
      </c>
      <c r="R16" s="41"/>
      <c r="S16" s="41"/>
      <c r="T16" s="49"/>
    </row>
    <row r="17" spans="2:20">
      <c r="B17" s="44" t="s">
        <v>26</v>
      </c>
      <c r="C17" s="69"/>
      <c r="D17" s="41"/>
      <c r="E17" s="41">
        <v>380000</v>
      </c>
      <c r="F17" s="67"/>
      <c r="G17" s="64">
        <v>4745355.3790322589</v>
      </c>
      <c r="H17" s="41">
        <v>17826339.179354843</v>
      </c>
      <c r="I17" s="41"/>
      <c r="J17" s="49"/>
      <c r="L17" s="44" t="s">
        <v>26</v>
      </c>
      <c r="M17" s="69"/>
      <c r="N17" s="41"/>
      <c r="O17" s="41">
        <v>1034100</v>
      </c>
      <c r="P17" s="67"/>
      <c r="Q17" s="64">
        <v>239919.56999999989</v>
      </c>
      <c r="R17" s="41">
        <v>15158554.649999993</v>
      </c>
      <c r="S17" s="41"/>
      <c r="T17" s="49">
        <v>150000</v>
      </c>
    </row>
    <row r="18" spans="2:20">
      <c r="B18" s="44" t="s">
        <v>25</v>
      </c>
      <c r="C18" s="69"/>
      <c r="D18" s="41"/>
      <c r="E18" s="41">
        <v>610000</v>
      </c>
      <c r="F18" s="67"/>
      <c r="G18" s="64">
        <v>24632953.93870968</v>
      </c>
      <c r="H18" s="41">
        <v>242532535.44354844</v>
      </c>
      <c r="I18" s="41"/>
      <c r="J18" s="49">
        <v>780000</v>
      </c>
      <c r="L18" s="44" t="s">
        <v>25</v>
      </c>
      <c r="M18" s="69"/>
      <c r="N18" s="41">
        <v>25000</v>
      </c>
      <c r="O18" s="41">
        <v>1620000</v>
      </c>
      <c r="P18" s="67"/>
      <c r="Q18" s="64">
        <v>27419379.428571418</v>
      </c>
      <c r="R18" s="41">
        <v>147806034.31285709</v>
      </c>
      <c r="S18" s="41"/>
      <c r="T18" s="49">
        <v>373000</v>
      </c>
    </row>
    <row r="19" spans="2:20" ht="15.75" thickBot="1">
      <c r="B19" s="45" t="s">
        <v>24</v>
      </c>
      <c r="C19" s="70"/>
      <c r="D19" s="71">
        <v>350000</v>
      </c>
      <c r="E19" s="51"/>
      <c r="F19" s="72"/>
      <c r="G19" s="83">
        <v>19560850</v>
      </c>
      <c r="H19" s="51">
        <v>491746782.89129043</v>
      </c>
      <c r="I19" s="51"/>
      <c r="J19" s="52">
        <v>150000</v>
      </c>
      <c r="L19" s="45" t="s">
        <v>24</v>
      </c>
      <c r="M19" s="70">
        <v>0</v>
      </c>
      <c r="N19" s="71">
        <v>100000</v>
      </c>
      <c r="O19" s="51">
        <v>1058461</v>
      </c>
      <c r="P19" s="72"/>
      <c r="Q19" s="83">
        <v>12482049.317142852</v>
      </c>
      <c r="R19" s="51">
        <v>331475370.58285701</v>
      </c>
      <c r="S19" s="51"/>
      <c r="T19" s="52">
        <v>2151000</v>
      </c>
    </row>
    <row r="20" spans="2:20" ht="15.75" thickBot="1">
      <c r="B20" s="46" t="s">
        <v>23</v>
      </c>
      <c r="C20" s="47">
        <f>+SUM(C4:C19)</f>
        <v>1849600</v>
      </c>
      <c r="D20" s="47">
        <f>+SUM(D4:D19)</f>
        <v>63994795</v>
      </c>
      <c r="E20" s="47">
        <f t="shared" ref="E20:J20" si="0">+SUM(E4:E19)</f>
        <v>69589649.339469999</v>
      </c>
      <c r="F20" s="47">
        <f t="shared" si="0"/>
        <v>4002090</v>
      </c>
      <c r="G20" s="47">
        <f t="shared" si="0"/>
        <v>362267973.03064519</v>
      </c>
      <c r="H20" s="47">
        <f t="shared" si="0"/>
        <v>2436929479.0016112</v>
      </c>
      <c r="I20" s="47">
        <f t="shared" si="0"/>
        <v>0</v>
      </c>
      <c r="J20" s="47">
        <f t="shared" si="0"/>
        <v>127518547</v>
      </c>
      <c r="L20" s="46" t="s">
        <v>23</v>
      </c>
      <c r="M20" s="47">
        <f>+SUM(M4:M19)</f>
        <v>6003279</v>
      </c>
      <c r="N20" s="47">
        <f>+SUM(N4:N19)</f>
        <v>72635420</v>
      </c>
      <c r="O20" s="47">
        <f t="shared" ref="O20:T20" si="1">+SUM(O4:O19)</f>
        <v>77164167.335799992</v>
      </c>
      <c r="P20" s="47">
        <f t="shared" si="1"/>
        <v>31473240</v>
      </c>
      <c r="Q20" s="84">
        <f t="shared" si="1"/>
        <v>474755289.1514284</v>
      </c>
      <c r="R20" s="47">
        <f t="shared" si="1"/>
        <v>1452040330.4557142</v>
      </c>
      <c r="S20" s="47">
        <f t="shared" si="1"/>
        <v>0</v>
      </c>
      <c r="T20" s="47">
        <f t="shared" si="1"/>
        <v>129291928</v>
      </c>
    </row>
    <row r="21" spans="2:20" ht="15.75" thickBot="1"/>
    <row r="22" spans="2:20" ht="15.75" thickBot="1">
      <c r="B22" s="141" t="s">
        <v>58</v>
      </c>
      <c r="C22" s="142"/>
      <c r="D22" s="142"/>
      <c r="E22" s="142"/>
      <c r="F22" s="142"/>
      <c r="G22" s="142"/>
      <c r="H22" s="142"/>
      <c r="I22" s="142"/>
      <c r="J22" s="143"/>
      <c r="L22" s="141" t="s">
        <v>4</v>
      </c>
      <c r="M22" s="142"/>
      <c r="N22" s="142"/>
      <c r="O22" s="142"/>
      <c r="P22" s="142"/>
      <c r="Q22" s="142"/>
      <c r="R22" s="142"/>
      <c r="S22" s="142"/>
      <c r="T22" s="143"/>
    </row>
    <row r="23" spans="2:20" ht="15.75" thickBot="1">
      <c r="B23" s="42" t="s">
        <v>53</v>
      </c>
      <c r="C23" s="53" t="s">
        <v>14</v>
      </c>
      <c r="D23" s="54" t="s">
        <v>73</v>
      </c>
      <c r="E23" s="54" t="s">
        <v>80</v>
      </c>
      <c r="F23" s="54" t="s">
        <v>75</v>
      </c>
      <c r="G23" s="55" t="s">
        <v>76</v>
      </c>
      <c r="H23" s="55" t="s">
        <v>77</v>
      </c>
      <c r="I23" s="55" t="s">
        <v>79</v>
      </c>
      <c r="J23" s="56" t="s">
        <v>78</v>
      </c>
      <c r="L23" s="42" t="s">
        <v>53</v>
      </c>
      <c r="M23" s="57" t="s">
        <v>14</v>
      </c>
      <c r="N23" s="58" t="s">
        <v>73</v>
      </c>
      <c r="O23" s="58" t="s">
        <v>80</v>
      </c>
      <c r="P23" s="58" t="s">
        <v>75</v>
      </c>
      <c r="Q23" s="59" t="s">
        <v>76</v>
      </c>
      <c r="R23" s="59" t="s">
        <v>77</v>
      </c>
      <c r="S23" s="55" t="s">
        <v>79</v>
      </c>
      <c r="T23" s="60" t="s">
        <v>78</v>
      </c>
    </row>
    <row r="24" spans="2:20">
      <c r="B24" s="43" t="s">
        <v>39</v>
      </c>
      <c r="C24" s="48">
        <v>540100</v>
      </c>
      <c r="D24" s="65">
        <v>9259570</v>
      </c>
      <c r="E24" s="41">
        <v>320653.30829999998</v>
      </c>
      <c r="F24" s="66">
        <v>10102140</v>
      </c>
      <c r="G24" s="64">
        <v>17717705</v>
      </c>
      <c r="H24" s="41">
        <v>2068269</v>
      </c>
      <c r="I24" s="41"/>
      <c r="J24" s="49">
        <v>15752361</v>
      </c>
      <c r="L24" s="43" t="s">
        <v>39</v>
      </c>
      <c r="M24" s="48"/>
      <c r="N24" s="65">
        <v>8812842</v>
      </c>
      <c r="O24" s="41">
        <v>7246565.2823999999</v>
      </c>
      <c r="P24" s="66">
        <v>30963630</v>
      </c>
      <c r="Q24" s="64">
        <v>16510042</v>
      </c>
      <c r="R24" s="41">
        <v>2013378.0700000026</v>
      </c>
      <c r="S24" s="41">
        <v>6311.53</v>
      </c>
      <c r="T24" s="49">
        <v>28334108</v>
      </c>
    </row>
    <row r="25" spans="2:20">
      <c r="B25" s="44" t="s">
        <v>38</v>
      </c>
      <c r="C25" s="48"/>
      <c r="D25" s="65"/>
      <c r="E25" s="41"/>
      <c r="F25" s="67"/>
      <c r="G25" s="64">
        <v>800</v>
      </c>
      <c r="H25" s="41"/>
      <c r="I25" s="41"/>
      <c r="J25" s="49"/>
      <c r="L25" s="44" t="s">
        <v>38</v>
      </c>
      <c r="M25" s="48"/>
      <c r="N25" s="65"/>
      <c r="O25" s="41"/>
      <c r="P25" s="67"/>
      <c r="Q25" s="64"/>
      <c r="R25" s="41"/>
      <c r="S25" s="41"/>
      <c r="T25" s="49"/>
    </row>
    <row r="26" spans="2:20">
      <c r="B26" s="44" t="s">
        <v>37</v>
      </c>
      <c r="C26" s="48">
        <v>18000</v>
      </c>
      <c r="D26" s="65">
        <v>975500</v>
      </c>
      <c r="E26" s="41"/>
      <c r="F26" s="66">
        <v>1713600</v>
      </c>
      <c r="G26" s="64">
        <v>8858572</v>
      </c>
      <c r="H26" s="41">
        <v>12431517</v>
      </c>
      <c r="I26" s="41">
        <v>262836</v>
      </c>
      <c r="J26" s="49"/>
      <c r="L26" s="44" t="s">
        <v>37</v>
      </c>
      <c r="M26" s="48"/>
      <c r="N26" s="65">
        <v>1742900</v>
      </c>
      <c r="O26" s="41"/>
      <c r="P26" s="66">
        <v>1074520</v>
      </c>
      <c r="Q26" s="64">
        <v>4034540</v>
      </c>
      <c r="R26" s="41">
        <v>18183517.930000205</v>
      </c>
      <c r="S26" s="41">
        <v>315576.5</v>
      </c>
      <c r="T26" s="49">
        <v>720000</v>
      </c>
    </row>
    <row r="27" spans="2:20">
      <c r="B27" s="44" t="s">
        <v>36</v>
      </c>
      <c r="C27" s="48">
        <v>186000</v>
      </c>
      <c r="D27" s="65">
        <v>7163150</v>
      </c>
      <c r="E27" s="41">
        <v>1820000</v>
      </c>
      <c r="F27" s="66">
        <v>1085000</v>
      </c>
      <c r="G27" s="64">
        <v>28442700</v>
      </c>
      <c r="H27" s="41">
        <v>51575307</v>
      </c>
      <c r="I27" s="41">
        <v>663348</v>
      </c>
      <c r="J27" s="49">
        <v>718693</v>
      </c>
      <c r="L27" s="44" t="s">
        <v>36</v>
      </c>
      <c r="M27" s="48"/>
      <c r="N27" s="65">
        <v>4571400</v>
      </c>
      <c r="O27" s="41">
        <v>401800</v>
      </c>
      <c r="P27" s="66">
        <v>3099400</v>
      </c>
      <c r="Q27" s="64">
        <v>16267790</v>
      </c>
      <c r="R27" s="41">
        <v>31377771.395000122</v>
      </c>
      <c r="S27" s="41">
        <v>359757.20999999996</v>
      </c>
      <c r="T27" s="49">
        <v>3071396</v>
      </c>
    </row>
    <row r="28" spans="2:20">
      <c r="B28" s="44" t="s">
        <v>35</v>
      </c>
      <c r="C28" s="48">
        <v>98700</v>
      </c>
      <c r="D28" s="65">
        <v>8717200</v>
      </c>
      <c r="E28" s="41">
        <v>0</v>
      </c>
      <c r="F28" s="66">
        <v>1339039</v>
      </c>
      <c r="G28" s="64">
        <v>63413024</v>
      </c>
      <c r="H28" s="41">
        <v>29881950</v>
      </c>
      <c r="I28" s="41">
        <v>538188</v>
      </c>
      <c r="J28" s="49"/>
      <c r="L28" s="44" t="s">
        <v>35</v>
      </c>
      <c r="M28" s="48"/>
      <c r="N28" s="65">
        <v>3435400</v>
      </c>
      <c r="O28" s="41">
        <v>1505200</v>
      </c>
      <c r="P28" s="66">
        <v>587500</v>
      </c>
      <c r="Q28" s="64">
        <v>29517650</v>
      </c>
      <c r="R28" s="41">
        <v>17511339.984999895</v>
      </c>
      <c r="S28" s="41">
        <v>277707.32</v>
      </c>
      <c r="T28" s="49">
        <v>0</v>
      </c>
    </row>
    <row r="29" spans="2:20">
      <c r="B29" s="44" t="s">
        <v>34</v>
      </c>
      <c r="C29" s="48">
        <v>469000</v>
      </c>
      <c r="D29" s="65">
        <v>35521717</v>
      </c>
      <c r="E29" s="41">
        <v>45027840</v>
      </c>
      <c r="F29" s="66">
        <v>2793000</v>
      </c>
      <c r="G29" s="64">
        <v>217192435</v>
      </c>
      <c r="H29" s="41">
        <v>131130132</v>
      </c>
      <c r="I29" s="41">
        <v>2180913</v>
      </c>
      <c r="J29" s="50">
        <v>2585010</v>
      </c>
      <c r="L29" s="44" t="s">
        <v>34</v>
      </c>
      <c r="M29" s="48"/>
      <c r="N29" s="65">
        <v>10480823</v>
      </c>
      <c r="O29" s="41">
        <v>160143918.93079999</v>
      </c>
      <c r="P29" s="66">
        <v>0</v>
      </c>
      <c r="Q29" s="64">
        <v>38961054</v>
      </c>
      <c r="R29" s="41">
        <v>61379629.249999955</v>
      </c>
      <c r="S29" s="41">
        <v>1019312.095</v>
      </c>
      <c r="T29" s="50">
        <v>1527282</v>
      </c>
    </row>
    <row r="30" spans="2:20">
      <c r="B30" s="44" t="s">
        <v>33</v>
      </c>
      <c r="C30" s="48">
        <v>794000</v>
      </c>
      <c r="D30" s="65">
        <v>18036000</v>
      </c>
      <c r="E30" s="41">
        <v>610000</v>
      </c>
      <c r="F30" s="66">
        <v>3883000</v>
      </c>
      <c r="G30" s="64">
        <v>23219812</v>
      </c>
      <c r="H30" s="41">
        <v>48292986</v>
      </c>
      <c r="I30" s="41">
        <v>4784241</v>
      </c>
      <c r="J30" s="49">
        <v>50000</v>
      </c>
      <c r="L30" s="44" t="s">
        <v>33</v>
      </c>
      <c r="M30" s="48"/>
      <c r="N30" s="65">
        <v>17745000</v>
      </c>
      <c r="O30" s="41"/>
      <c r="P30" s="66">
        <v>770000</v>
      </c>
      <c r="Q30" s="64">
        <v>2619077</v>
      </c>
      <c r="R30" s="41">
        <v>17820604.954999976</v>
      </c>
      <c r="S30" s="41">
        <v>9363154.7549999952</v>
      </c>
      <c r="T30" s="49">
        <v>422284</v>
      </c>
    </row>
    <row r="31" spans="2:20">
      <c r="B31" s="44" t="s">
        <v>32</v>
      </c>
      <c r="C31" s="48">
        <v>3724597</v>
      </c>
      <c r="D31" s="65"/>
      <c r="E31" s="41">
        <v>75393762.352799997</v>
      </c>
      <c r="F31" s="66">
        <v>258630</v>
      </c>
      <c r="G31" s="64"/>
      <c r="H31" s="41">
        <v>112456958.56</v>
      </c>
      <c r="I31" s="41"/>
      <c r="J31" s="49">
        <v>13518652</v>
      </c>
      <c r="L31" s="44" t="s">
        <v>32</v>
      </c>
      <c r="M31" s="48"/>
      <c r="N31" s="65"/>
      <c r="O31" s="41"/>
      <c r="P31" s="67"/>
      <c r="Q31" s="64"/>
      <c r="R31" s="41">
        <v>236802718</v>
      </c>
      <c r="S31" s="41"/>
      <c r="T31" s="49">
        <v>17527434</v>
      </c>
    </row>
    <row r="32" spans="2:20">
      <c r="B32" s="44" t="s">
        <v>31</v>
      </c>
      <c r="C32" s="48">
        <v>1056500</v>
      </c>
      <c r="D32" s="65"/>
      <c r="E32" s="41"/>
      <c r="F32" s="67"/>
      <c r="G32" s="64"/>
      <c r="H32" s="41"/>
      <c r="I32" s="41"/>
      <c r="J32" s="49"/>
      <c r="L32" s="44" t="s">
        <v>31</v>
      </c>
      <c r="M32" s="48"/>
      <c r="N32" s="65"/>
      <c r="O32" s="41"/>
      <c r="P32" s="67"/>
      <c r="Q32" s="64"/>
      <c r="R32" s="41"/>
      <c r="S32" s="41"/>
      <c r="T32" s="49">
        <v>0</v>
      </c>
    </row>
    <row r="33" spans="2:20">
      <c r="B33" s="44" t="s">
        <v>30</v>
      </c>
      <c r="C33" s="48"/>
      <c r="D33" s="65">
        <v>3288471</v>
      </c>
      <c r="E33" s="41">
        <v>39803828</v>
      </c>
      <c r="F33" s="67"/>
      <c r="G33" s="64"/>
      <c r="H33" s="41"/>
      <c r="I33" s="41"/>
      <c r="J33" s="49">
        <v>1198650</v>
      </c>
      <c r="L33" s="44" t="s">
        <v>30</v>
      </c>
      <c r="M33" s="48"/>
      <c r="N33" s="65">
        <v>5139410</v>
      </c>
      <c r="O33" s="41"/>
      <c r="P33" s="67"/>
      <c r="Q33" s="64"/>
      <c r="R33" s="41"/>
      <c r="S33" s="41"/>
      <c r="T33" s="49"/>
    </row>
    <row r="34" spans="2:20">
      <c r="B34" s="44" t="s">
        <v>29</v>
      </c>
      <c r="C34" s="48"/>
      <c r="D34" s="65">
        <v>23175395</v>
      </c>
      <c r="E34" s="41"/>
      <c r="F34" s="66">
        <v>23975000</v>
      </c>
      <c r="G34" s="64">
        <v>780810070.76290321</v>
      </c>
      <c r="H34" s="41">
        <v>644217294</v>
      </c>
      <c r="I34" s="41">
        <v>12706869</v>
      </c>
      <c r="J34" s="49"/>
      <c r="L34" s="44" t="s">
        <v>29</v>
      </c>
      <c r="M34" s="48"/>
      <c r="N34" s="65">
        <v>12909871</v>
      </c>
      <c r="O34" s="41">
        <v>42201733.266240016</v>
      </c>
      <c r="P34" s="66">
        <v>2970000</v>
      </c>
      <c r="Q34" s="64">
        <v>313099224.47500002</v>
      </c>
      <c r="R34" s="41">
        <v>607345908.84000611</v>
      </c>
      <c r="S34" s="41">
        <v>2663465.6599999992</v>
      </c>
      <c r="T34" s="49"/>
    </row>
    <row r="35" spans="2:20">
      <c r="B35" s="44" t="s">
        <v>28</v>
      </c>
      <c r="C35" s="69"/>
      <c r="D35" s="65">
        <v>0</v>
      </c>
      <c r="E35" s="41"/>
      <c r="F35" s="67"/>
      <c r="G35" s="64"/>
      <c r="H35" s="41">
        <v>54867015</v>
      </c>
      <c r="I35" s="41">
        <v>1783530</v>
      </c>
      <c r="J35" s="49"/>
      <c r="L35" s="44" t="s">
        <v>28</v>
      </c>
      <c r="M35" s="69"/>
      <c r="N35" s="65"/>
      <c r="O35" s="41"/>
      <c r="P35" s="67"/>
      <c r="Q35" s="64"/>
      <c r="R35" s="41">
        <v>41154331.364999995</v>
      </c>
      <c r="S35" s="41">
        <v>467053.22000000003</v>
      </c>
      <c r="T35" s="49"/>
    </row>
    <row r="36" spans="2:20">
      <c r="B36" s="44" t="s">
        <v>27</v>
      </c>
      <c r="C36" s="69"/>
      <c r="D36" s="41"/>
      <c r="E36" s="41">
        <v>4092666</v>
      </c>
      <c r="F36" s="67"/>
      <c r="G36" s="64">
        <v>406728.94516129029</v>
      </c>
      <c r="H36" s="41">
        <v>250294.73548387093</v>
      </c>
      <c r="I36" s="41"/>
      <c r="J36" s="49"/>
      <c r="L36" s="44" t="s">
        <v>27</v>
      </c>
      <c r="M36" s="69"/>
      <c r="N36" s="41"/>
      <c r="O36" s="41"/>
      <c r="P36" s="67"/>
      <c r="Q36" s="64">
        <v>315576.5</v>
      </c>
      <c r="R36" s="41"/>
      <c r="S36" s="41"/>
      <c r="T36" s="49"/>
    </row>
    <row r="37" spans="2:20">
      <c r="B37" s="44" t="s">
        <v>26</v>
      </c>
      <c r="C37" s="69"/>
      <c r="D37" s="41"/>
      <c r="E37" s="41">
        <v>635900</v>
      </c>
      <c r="F37" s="67"/>
      <c r="G37" s="64"/>
      <c r="H37" s="41">
        <v>4054774.7148387092</v>
      </c>
      <c r="I37" s="41"/>
      <c r="J37" s="49">
        <v>50000</v>
      </c>
      <c r="L37" s="44" t="s">
        <v>26</v>
      </c>
      <c r="M37" s="69"/>
      <c r="N37" s="41"/>
      <c r="O37" s="41"/>
      <c r="P37" s="67"/>
      <c r="Q37" s="64"/>
      <c r="R37" s="41">
        <v>10770625.945</v>
      </c>
      <c r="S37" s="41"/>
      <c r="T37" s="49">
        <v>100000</v>
      </c>
    </row>
    <row r="38" spans="2:20">
      <c r="B38" s="44" t="s">
        <v>25</v>
      </c>
      <c r="C38" s="69"/>
      <c r="D38" s="41"/>
      <c r="E38" s="41">
        <v>16413474</v>
      </c>
      <c r="F38" s="67"/>
      <c r="G38" s="64">
        <v>27760814.849354837</v>
      </c>
      <c r="H38" s="41">
        <v>123955339.06419353</v>
      </c>
      <c r="I38" s="41"/>
      <c r="J38" s="49">
        <v>1180000</v>
      </c>
      <c r="L38" s="44" t="s">
        <v>25</v>
      </c>
      <c r="M38" s="69"/>
      <c r="N38" s="41"/>
      <c r="O38" s="41">
        <v>210000</v>
      </c>
      <c r="P38" s="67"/>
      <c r="Q38" s="64">
        <v>16438379.884999998</v>
      </c>
      <c r="R38" s="41">
        <v>92905721.599999994</v>
      </c>
      <c r="S38" s="41">
        <v>782629.72</v>
      </c>
      <c r="T38" s="49">
        <v>1759000</v>
      </c>
    </row>
    <row r="39" spans="2:20" ht="15.75" thickBot="1">
      <c r="B39" s="45" t="s">
        <v>24</v>
      </c>
      <c r="C39" s="70"/>
      <c r="D39" s="71">
        <v>350000</v>
      </c>
      <c r="E39" s="51"/>
      <c r="F39" s="72"/>
      <c r="G39" s="83">
        <v>8863562.3203225788</v>
      </c>
      <c r="H39" s="51">
        <v>340529116.30999994</v>
      </c>
      <c r="I39" s="51">
        <v>3422780.5077419351</v>
      </c>
      <c r="J39" s="52">
        <v>270000</v>
      </c>
      <c r="L39" s="45" t="s">
        <v>24</v>
      </c>
      <c r="M39" s="70"/>
      <c r="N39" s="71">
        <v>90000</v>
      </c>
      <c r="O39" s="51"/>
      <c r="P39" s="72"/>
      <c r="Q39" s="83">
        <v>533387400.29999995</v>
      </c>
      <c r="R39" s="51">
        <v>233106893.255</v>
      </c>
      <c r="S39" s="51">
        <v>15157139.295</v>
      </c>
      <c r="T39" s="52"/>
    </row>
    <row r="40" spans="2:20" ht="15.75" thickBot="1">
      <c r="B40" s="46" t="s">
        <v>23</v>
      </c>
      <c r="C40" s="47">
        <f>+SUM(C24:C39)</f>
        <v>6886897</v>
      </c>
      <c r="D40" s="47">
        <f t="shared" ref="D40:J40" si="2">+SUM(D24:D39)</f>
        <v>106487003</v>
      </c>
      <c r="E40" s="47">
        <f t="shared" si="2"/>
        <v>184118123.6611</v>
      </c>
      <c r="F40" s="47">
        <f t="shared" si="2"/>
        <v>45149409</v>
      </c>
      <c r="G40" s="47">
        <f t="shared" si="2"/>
        <v>1176686224.8777418</v>
      </c>
      <c r="H40" s="47">
        <f t="shared" si="2"/>
        <v>1555710953.384516</v>
      </c>
      <c r="I40" s="47">
        <f t="shared" si="2"/>
        <v>26342705.507741936</v>
      </c>
      <c r="J40" s="47">
        <f t="shared" si="2"/>
        <v>35323366</v>
      </c>
      <c r="L40" s="46" t="s">
        <v>23</v>
      </c>
      <c r="M40" s="47">
        <f>+SUM(M24:M39)</f>
        <v>0</v>
      </c>
      <c r="N40" s="47">
        <f t="shared" ref="N40:T40" si="3">+SUM(N24:N39)</f>
        <v>64927646</v>
      </c>
      <c r="O40" s="47">
        <f t="shared" si="3"/>
        <v>211709217.47944003</v>
      </c>
      <c r="P40" s="47">
        <f t="shared" si="3"/>
        <v>39465050</v>
      </c>
      <c r="Q40" s="47">
        <f t="shared" si="3"/>
        <v>971150734.15999997</v>
      </c>
      <c r="R40" s="47">
        <f t="shared" si="3"/>
        <v>1370372440.5900064</v>
      </c>
      <c r="S40" s="47">
        <f t="shared" si="3"/>
        <v>30412107.304999992</v>
      </c>
      <c r="T40" s="47">
        <f t="shared" si="3"/>
        <v>53461504</v>
      </c>
    </row>
    <row r="41" spans="2:20" ht="15.75" thickBot="1"/>
    <row r="42" spans="2:20" ht="15.75" thickBot="1">
      <c r="B42" s="141" t="s">
        <v>59</v>
      </c>
      <c r="C42" s="142"/>
      <c r="D42" s="142"/>
      <c r="E42" s="142"/>
      <c r="F42" s="142"/>
      <c r="G42" s="142"/>
      <c r="H42" s="142"/>
      <c r="I42" s="142"/>
      <c r="J42" s="143"/>
      <c r="L42" s="141" t="s">
        <v>6</v>
      </c>
      <c r="M42" s="142"/>
      <c r="N42" s="142"/>
      <c r="O42" s="142"/>
      <c r="P42" s="142"/>
      <c r="Q42" s="142"/>
      <c r="R42" s="142"/>
      <c r="S42" s="142"/>
      <c r="T42" s="143"/>
    </row>
    <row r="43" spans="2:20" ht="15.75" thickBot="1">
      <c r="B43" s="42" t="s">
        <v>53</v>
      </c>
      <c r="C43" s="53" t="s">
        <v>14</v>
      </c>
      <c r="D43" s="54" t="s">
        <v>73</v>
      </c>
      <c r="E43" s="54" t="s">
        <v>80</v>
      </c>
      <c r="F43" s="54" t="s">
        <v>75</v>
      </c>
      <c r="G43" s="55" t="s">
        <v>76</v>
      </c>
      <c r="H43" s="55" t="s">
        <v>77</v>
      </c>
      <c r="I43" s="55" t="s">
        <v>79</v>
      </c>
      <c r="J43" s="56" t="s">
        <v>78</v>
      </c>
      <c r="L43" s="42" t="s">
        <v>53</v>
      </c>
      <c r="M43" s="57" t="s">
        <v>14</v>
      </c>
      <c r="N43" s="58" t="s">
        <v>73</v>
      </c>
      <c r="O43" s="58" t="s">
        <v>80</v>
      </c>
      <c r="P43" s="58" t="s">
        <v>75</v>
      </c>
      <c r="Q43" s="59" t="s">
        <v>76</v>
      </c>
      <c r="R43" s="59" t="s">
        <v>77</v>
      </c>
      <c r="S43" s="55" t="s">
        <v>79</v>
      </c>
      <c r="T43" s="60" t="s">
        <v>78</v>
      </c>
    </row>
    <row r="44" spans="2:20">
      <c r="B44" s="43" t="s">
        <v>39</v>
      </c>
      <c r="C44" s="48"/>
      <c r="D44" s="65">
        <v>5933124</v>
      </c>
      <c r="E44" s="41"/>
      <c r="F44" s="66">
        <v>6529000</v>
      </c>
      <c r="G44" s="64">
        <v>10202584</v>
      </c>
      <c r="H44" s="41">
        <v>5660599.1061290689</v>
      </c>
      <c r="I44" s="41">
        <v>456020.24322580651</v>
      </c>
      <c r="J44" s="49">
        <v>22524982</v>
      </c>
      <c r="L44" s="43" t="s">
        <v>39</v>
      </c>
      <c r="M44" s="48"/>
      <c r="N44" s="65">
        <v>6375382</v>
      </c>
      <c r="O44" s="41">
        <v>5727872.4749999996</v>
      </c>
      <c r="P44" s="66">
        <v>7138700</v>
      </c>
      <c r="Q44" s="64">
        <v>8633465</v>
      </c>
      <c r="R44" s="41">
        <v>2311706.5529999956</v>
      </c>
      <c r="S44" s="41">
        <v>1662863.6699999969</v>
      </c>
      <c r="T44" s="49">
        <v>20568587</v>
      </c>
    </row>
    <row r="45" spans="2:20">
      <c r="B45" s="44" t="s">
        <v>38</v>
      </c>
      <c r="C45" s="48"/>
      <c r="D45" s="65"/>
      <c r="E45" s="41"/>
      <c r="F45" s="67"/>
      <c r="G45" s="64">
        <v>568960</v>
      </c>
      <c r="H45" s="41"/>
      <c r="I45" s="41"/>
      <c r="J45" s="49"/>
      <c r="L45" s="44" t="s">
        <v>38</v>
      </c>
      <c r="M45" s="48"/>
      <c r="N45" s="65"/>
      <c r="O45" s="41"/>
      <c r="P45" s="67"/>
      <c r="Q45" s="64">
        <v>132000</v>
      </c>
      <c r="R45" s="41"/>
      <c r="S45" s="41"/>
      <c r="T45" s="49"/>
    </row>
    <row r="46" spans="2:20">
      <c r="B46" s="44" t="s">
        <v>37</v>
      </c>
      <c r="C46" s="48"/>
      <c r="D46" s="65">
        <v>1230000</v>
      </c>
      <c r="E46" s="41"/>
      <c r="F46" s="66">
        <v>1574900</v>
      </c>
      <c r="G46" s="64">
        <v>4673490</v>
      </c>
      <c r="H46" s="41">
        <v>13538514.03258067</v>
      </c>
      <c r="I46" s="41">
        <v>978130.37677419267</v>
      </c>
      <c r="J46" s="49">
        <v>1860500</v>
      </c>
      <c r="L46" s="44" t="s">
        <v>37</v>
      </c>
      <c r="M46" s="48"/>
      <c r="N46" s="65">
        <v>1011000</v>
      </c>
      <c r="O46" s="41">
        <v>1867965.2750000001</v>
      </c>
      <c r="P46" s="66">
        <v>948000</v>
      </c>
      <c r="Q46" s="64">
        <v>4003240</v>
      </c>
      <c r="R46" s="41">
        <v>13596355.889999973</v>
      </c>
      <c r="S46" s="41">
        <v>603195.64499999979</v>
      </c>
      <c r="T46" s="49">
        <v>3478000</v>
      </c>
    </row>
    <row r="47" spans="2:20">
      <c r="B47" s="44" t="s">
        <v>36</v>
      </c>
      <c r="C47" s="48"/>
      <c r="D47" s="65">
        <v>2370050</v>
      </c>
      <c r="E47" s="41"/>
      <c r="F47" s="66">
        <v>1354100</v>
      </c>
      <c r="G47" s="64">
        <v>13526380</v>
      </c>
      <c r="H47" s="41">
        <v>27437217.967419792</v>
      </c>
      <c r="I47" s="41">
        <v>1599375.3458064501</v>
      </c>
      <c r="J47" s="49">
        <v>3892000</v>
      </c>
      <c r="L47" s="44" t="s">
        <v>36</v>
      </c>
      <c r="M47" s="48"/>
      <c r="N47" s="65">
        <v>4722950</v>
      </c>
      <c r="O47" s="41">
        <v>7804476.4409999996</v>
      </c>
      <c r="P47" s="66">
        <v>750750</v>
      </c>
      <c r="Q47" s="64">
        <v>9007160</v>
      </c>
      <c r="R47" s="41">
        <v>27420947.969999947</v>
      </c>
      <c r="S47" s="41">
        <v>2076949.328999998</v>
      </c>
      <c r="T47" s="49">
        <v>3374000</v>
      </c>
    </row>
    <row r="48" spans="2:20">
      <c r="B48" s="44" t="s">
        <v>35</v>
      </c>
      <c r="C48" s="48"/>
      <c r="D48" s="65">
        <v>924200</v>
      </c>
      <c r="E48" s="41">
        <v>325000</v>
      </c>
      <c r="F48" s="66">
        <v>685750</v>
      </c>
      <c r="G48" s="64">
        <v>7732770</v>
      </c>
      <c r="H48" s="41">
        <v>20643177.242258184</v>
      </c>
      <c r="I48" s="41">
        <v>1044220.2670967741</v>
      </c>
      <c r="J48" s="49">
        <v>3919320</v>
      </c>
      <c r="L48" s="44" t="s">
        <v>35</v>
      </c>
      <c r="M48" s="48"/>
      <c r="N48" s="65">
        <v>3684900</v>
      </c>
      <c r="O48" s="41">
        <v>4350152.26</v>
      </c>
      <c r="P48" s="66">
        <v>0</v>
      </c>
      <c r="Q48" s="64">
        <v>26473020</v>
      </c>
      <c r="R48" s="41">
        <v>17766557.132999964</v>
      </c>
      <c r="S48" s="41">
        <v>1679166.254999999</v>
      </c>
      <c r="T48" s="49">
        <v>4370000</v>
      </c>
    </row>
    <row r="49" spans="2:20">
      <c r="B49" s="44" t="s">
        <v>34</v>
      </c>
      <c r="C49" s="48"/>
      <c r="D49" s="65">
        <v>8643854</v>
      </c>
      <c r="E49" s="41">
        <v>1075000</v>
      </c>
      <c r="F49" s="66">
        <v>1875000</v>
      </c>
      <c r="G49" s="64">
        <v>6144219</v>
      </c>
      <c r="H49" s="41">
        <v>77232645.830967456</v>
      </c>
      <c r="I49" s="41">
        <v>3763819.2538709659</v>
      </c>
      <c r="J49" s="50">
        <v>23334028</v>
      </c>
      <c r="L49" s="44" t="s">
        <v>34</v>
      </c>
      <c r="M49" s="48"/>
      <c r="N49" s="65">
        <v>10645223</v>
      </c>
      <c r="O49" s="41">
        <v>140777905.3064</v>
      </c>
      <c r="P49" s="67"/>
      <c r="Q49" s="64">
        <v>89245474</v>
      </c>
      <c r="R49" s="41">
        <v>79592480.486999631</v>
      </c>
      <c r="S49" s="41">
        <v>5487450.1109999949</v>
      </c>
      <c r="T49" s="50">
        <v>61160000</v>
      </c>
    </row>
    <row r="50" spans="2:20">
      <c r="B50" s="44" t="s">
        <v>33</v>
      </c>
      <c r="C50" s="48"/>
      <c r="D50" s="65">
        <v>10839525</v>
      </c>
      <c r="E50" s="41">
        <v>175000</v>
      </c>
      <c r="F50" s="66">
        <v>2700000</v>
      </c>
      <c r="G50" s="64">
        <v>440643</v>
      </c>
      <c r="H50" s="41">
        <v>29046506.796774223</v>
      </c>
      <c r="I50" s="41">
        <v>23372689.712580588</v>
      </c>
      <c r="J50" s="49">
        <v>40000</v>
      </c>
      <c r="L50" s="44" t="s">
        <v>33</v>
      </c>
      <c r="M50" s="48"/>
      <c r="N50" s="65">
        <v>11194000</v>
      </c>
      <c r="O50" s="41">
        <v>7259595.3599999994</v>
      </c>
      <c r="P50" s="66">
        <v>597000</v>
      </c>
      <c r="Q50" s="64">
        <v>6392200</v>
      </c>
      <c r="R50" s="41">
        <v>13319211.944999985</v>
      </c>
      <c r="S50" s="41">
        <v>9592441.0139999855</v>
      </c>
      <c r="T50" s="49">
        <v>4375000</v>
      </c>
    </row>
    <row r="51" spans="2:20">
      <c r="B51" s="44" t="s">
        <v>32</v>
      </c>
      <c r="C51" s="48"/>
      <c r="D51" s="65">
        <v>0</v>
      </c>
      <c r="E51" s="41">
        <v>1144894.2024000001</v>
      </c>
      <c r="F51" s="67"/>
      <c r="G51" s="64"/>
      <c r="H51" s="41">
        <v>163864305.42000002</v>
      </c>
      <c r="I51" s="41">
        <v>0</v>
      </c>
      <c r="J51" s="49">
        <v>30104323</v>
      </c>
      <c r="L51" s="44" t="s">
        <v>32</v>
      </c>
      <c r="M51" s="48"/>
      <c r="N51" s="65"/>
      <c r="O51" s="41">
        <v>13555159.122400001</v>
      </c>
      <c r="P51" s="67"/>
      <c r="Q51" s="64"/>
      <c r="R51" s="41">
        <v>9570257.1699999999</v>
      </c>
      <c r="S51" s="41">
        <v>0</v>
      </c>
      <c r="T51" s="49">
        <v>30862106</v>
      </c>
    </row>
    <row r="52" spans="2:20">
      <c r="B52" s="44" t="s">
        <v>31</v>
      </c>
      <c r="C52" s="48"/>
      <c r="D52" s="65"/>
      <c r="E52" s="41"/>
      <c r="F52" s="67"/>
      <c r="G52" s="64"/>
      <c r="H52" s="41"/>
      <c r="I52" s="41"/>
      <c r="J52" s="49">
        <v>1680000</v>
      </c>
      <c r="L52" s="44" t="s">
        <v>31</v>
      </c>
      <c r="M52" s="48"/>
      <c r="N52" s="65"/>
      <c r="O52" s="41"/>
      <c r="P52" s="67"/>
      <c r="Q52" s="64"/>
      <c r="R52" s="41"/>
      <c r="S52" s="41"/>
      <c r="T52" s="49"/>
    </row>
    <row r="53" spans="2:20">
      <c r="B53" s="44" t="s">
        <v>30</v>
      </c>
      <c r="C53" s="48"/>
      <c r="D53" s="65">
        <v>44780</v>
      </c>
      <c r="E53" s="41">
        <v>3687627.4035</v>
      </c>
      <c r="F53" s="67"/>
      <c r="G53" s="64"/>
      <c r="H53" s="41"/>
      <c r="I53" s="41"/>
      <c r="J53" s="49">
        <v>0</v>
      </c>
      <c r="L53" s="44" t="s">
        <v>30</v>
      </c>
      <c r="M53" s="48"/>
      <c r="N53" s="65">
        <v>329400</v>
      </c>
      <c r="O53" s="41">
        <v>26629959</v>
      </c>
      <c r="P53" s="67"/>
      <c r="Q53" s="64">
        <v>9200</v>
      </c>
      <c r="R53" s="41"/>
      <c r="S53" s="41"/>
      <c r="T53" s="49"/>
    </row>
    <row r="54" spans="2:20">
      <c r="B54" s="44" t="s">
        <v>29</v>
      </c>
      <c r="C54" s="48"/>
      <c r="D54" s="65">
        <v>22694000</v>
      </c>
      <c r="E54" s="41"/>
      <c r="F54" s="66">
        <v>24920000</v>
      </c>
      <c r="G54" s="64">
        <v>340577727.30483866</v>
      </c>
      <c r="H54" s="41">
        <v>75101246.868064612</v>
      </c>
      <c r="I54" s="41">
        <v>3539113.6267741933</v>
      </c>
      <c r="J54" s="49"/>
      <c r="L54" s="44" t="s">
        <v>29</v>
      </c>
      <c r="M54" s="48"/>
      <c r="N54" s="65">
        <v>11723256</v>
      </c>
      <c r="O54" s="41">
        <v>63135532.08855997</v>
      </c>
      <c r="P54" s="66">
        <v>3410000</v>
      </c>
      <c r="Q54" s="64">
        <v>159471886.46999997</v>
      </c>
      <c r="R54" s="41">
        <v>834845596.29899299</v>
      </c>
      <c r="S54" s="41">
        <v>11010765.908999993</v>
      </c>
      <c r="T54" s="49"/>
    </row>
    <row r="55" spans="2:20">
      <c r="B55" s="44" t="s">
        <v>28</v>
      </c>
      <c r="C55" s="69"/>
      <c r="D55" s="65"/>
      <c r="E55" s="41"/>
      <c r="F55" s="67"/>
      <c r="G55" s="64"/>
      <c r="H55" s="41">
        <v>14093669.111290321</v>
      </c>
      <c r="I55" s="41">
        <v>1619202.3129032259</v>
      </c>
      <c r="J55" s="49"/>
      <c r="L55" s="44" t="s">
        <v>28</v>
      </c>
      <c r="M55" s="69"/>
      <c r="N55" s="65"/>
      <c r="O55" s="41">
        <v>0</v>
      </c>
      <c r="P55" s="67"/>
      <c r="Q55" s="64">
        <v>0</v>
      </c>
      <c r="R55" s="41">
        <v>1036844.4059999997</v>
      </c>
      <c r="S55" s="41">
        <v>629279.78099999984</v>
      </c>
      <c r="T55" s="49"/>
    </row>
    <row r="56" spans="2:20">
      <c r="B56" s="44" t="s">
        <v>27</v>
      </c>
      <c r="C56" s="69"/>
      <c r="D56" s="41"/>
      <c r="E56" s="41">
        <v>3621824</v>
      </c>
      <c r="F56" s="67"/>
      <c r="G56" s="64">
        <v>118961.80258064515</v>
      </c>
      <c r="H56" s="41"/>
      <c r="I56" s="41"/>
      <c r="J56" s="49"/>
      <c r="L56" s="44" t="s">
        <v>27</v>
      </c>
      <c r="M56" s="69"/>
      <c r="N56" s="41"/>
      <c r="O56" s="41">
        <v>170000</v>
      </c>
      <c r="P56" s="67"/>
      <c r="Q56" s="64">
        <v>58689.305999999982</v>
      </c>
      <c r="R56" s="41"/>
      <c r="S56" s="41"/>
      <c r="T56" s="49"/>
    </row>
    <row r="57" spans="2:20">
      <c r="B57" s="44" t="s">
        <v>26</v>
      </c>
      <c r="C57" s="69"/>
      <c r="D57" s="41"/>
      <c r="E57" s="41">
        <v>80000</v>
      </c>
      <c r="F57" s="67"/>
      <c r="G57" s="64">
        <v>0</v>
      </c>
      <c r="H57" s="41">
        <v>10789174.595161289</v>
      </c>
      <c r="I57" s="41"/>
      <c r="J57" s="49"/>
      <c r="L57" s="44" t="s">
        <v>26</v>
      </c>
      <c r="M57" s="69"/>
      <c r="N57" s="41"/>
      <c r="O57" s="41">
        <v>60000</v>
      </c>
      <c r="P57" s="67"/>
      <c r="Q57" s="64">
        <v>0</v>
      </c>
      <c r="R57" s="41">
        <v>6384092.2859999975</v>
      </c>
      <c r="S57" s="41"/>
      <c r="T57" s="49"/>
    </row>
    <row r="58" spans="2:20">
      <c r="B58" s="44" t="s">
        <v>25</v>
      </c>
      <c r="C58" s="69"/>
      <c r="D58" s="41"/>
      <c r="E58" s="41">
        <v>80000</v>
      </c>
      <c r="F58" s="67"/>
      <c r="G58" s="64">
        <v>19787313.162580643</v>
      </c>
      <c r="H58" s="41">
        <v>88887597.989354834</v>
      </c>
      <c r="I58" s="41">
        <v>707161.82645161287</v>
      </c>
      <c r="J58" s="49">
        <v>150082</v>
      </c>
      <c r="L58" s="44" t="s">
        <v>25</v>
      </c>
      <c r="M58" s="69"/>
      <c r="N58" s="41"/>
      <c r="O58" s="41">
        <v>496775</v>
      </c>
      <c r="P58" s="67"/>
      <c r="Q58" s="64">
        <v>17968709.186999992</v>
      </c>
      <c r="R58" s="41">
        <v>69517482.956999972</v>
      </c>
      <c r="S58" s="41">
        <v>974894.58299999963</v>
      </c>
      <c r="T58" s="49">
        <v>1625600</v>
      </c>
    </row>
    <row r="59" spans="2:20" ht="15.75" thickBot="1">
      <c r="B59" s="45" t="s">
        <v>24</v>
      </c>
      <c r="C59" s="70"/>
      <c r="D59" s="71">
        <v>190000</v>
      </c>
      <c r="E59" s="51"/>
      <c r="F59" s="72"/>
      <c r="G59" s="83">
        <v>4229752.9806451611</v>
      </c>
      <c r="H59" s="51">
        <v>182051211.88258064</v>
      </c>
      <c r="I59" s="51">
        <v>81257520.151612893</v>
      </c>
      <c r="J59" s="49">
        <v>2114122</v>
      </c>
      <c r="K59" s="74"/>
      <c r="L59" s="76" t="s">
        <v>24</v>
      </c>
      <c r="M59" s="70"/>
      <c r="N59" s="71"/>
      <c r="O59" s="51">
        <v>71022</v>
      </c>
      <c r="P59" s="72"/>
      <c r="Q59" s="83">
        <v>5311382.1929999981</v>
      </c>
      <c r="R59" s="51">
        <v>148183976.61599994</v>
      </c>
      <c r="S59" s="51">
        <v>13498540.379999995</v>
      </c>
      <c r="T59" s="52">
        <v>6355200</v>
      </c>
    </row>
    <row r="60" spans="2:20" ht="15.75" thickBot="1">
      <c r="B60" s="46" t="s">
        <v>23</v>
      </c>
      <c r="C60" s="47">
        <f>+SUM(C44:C59)</f>
        <v>0</v>
      </c>
      <c r="D60" s="47">
        <f t="shared" ref="D60:J60" si="4">+SUM(D44:D59)</f>
        <v>52869533</v>
      </c>
      <c r="E60" s="47">
        <f t="shared" si="4"/>
        <v>10189345.605900001</v>
      </c>
      <c r="F60" s="47">
        <f t="shared" si="4"/>
        <v>39638750</v>
      </c>
      <c r="G60" s="47">
        <f t="shared" si="4"/>
        <v>408002801.25064516</v>
      </c>
      <c r="H60" s="47">
        <f t="shared" si="4"/>
        <v>708345866.84258115</v>
      </c>
      <c r="I60" s="47">
        <f t="shared" si="4"/>
        <v>118337253.11709669</v>
      </c>
      <c r="J60" s="47">
        <f t="shared" si="4"/>
        <v>89619357</v>
      </c>
      <c r="K60" s="75"/>
      <c r="L60" s="73" t="s">
        <v>23</v>
      </c>
      <c r="M60" s="47">
        <f t="shared" ref="M60:R60" si="5">+SUM(M44:M59)</f>
        <v>0</v>
      </c>
      <c r="N60" s="47">
        <f t="shared" si="5"/>
        <v>49686111</v>
      </c>
      <c r="O60" s="47">
        <f t="shared" si="5"/>
        <v>271906414.32835996</v>
      </c>
      <c r="P60" s="47">
        <f t="shared" si="5"/>
        <v>12844450</v>
      </c>
      <c r="Q60" s="47">
        <f t="shared" si="5"/>
        <v>326706426.15599996</v>
      </c>
      <c r="R60" s="47">
        <f t="shared" si="5"/>
        <v>1223545509.7119925</v>
      </c>
      <c r="S60" s="47">
        <f>+SUM(S44:S59)</f>
        <v>47215546.676999964</v>
      </c>
      <c r="T60" s="47">
        <f>+SUM(T44:T59)</f>
        <v>136168493</v>
      </c>
    </row>
    <row r="61" spans="2:20" ht="15.75" thickBot="1"/>
    <row r="62" spans="2:20" ht="15.75" thickBot="1">
      <c r="B62" s="141" t="s">
        <v>60</v>
      </c>
      <c r="C62" s="142"/>
      <c r="D62" s="142"/>
      <c r="E62" s="142"/>
      <c r="F62" s="142"/>
      <c r="G62" s="142"/>
      <c r="H62" s="142"/>
      <c r="I62" s="142"/>
      <c r="J62" s="143"/>
      <c r="L62" s="141" t="s">
        <v>8</v>
      </c>
      <c r="M62" s="142"/>
      <c r="N62" s="142"/>
      <c r="O62" s="142"/>
      <c r="P62" s="142"/>
      <c r="Q62" s="142"/>
      <c r="R62" s="142"/>
      <c r="S62" s="142"/>
      <c r="T62" s="143"/>
    </row>
    <row r="63" spans="2:20" ht="15.75" thickBot="1">
      <c r="B63" s="42" t="s">
        <v>53</v>
      </c>
      <c r="C63" s="53" t="s">
        <v>14</v>
      </c>
      <c r="D63" s="54" t="s">
        <v>73</v>
      </c>
      <c r="E63" s="54" t="s">
        <v>80</v>
      </c>
      <c r="F63" s="54" t="s">
        <v>75</v>
      </c>
      <c r="G63" s="55" t="s">
        <v>76</v>
      </c>
      <c r="H63" s="55" t="s">
        <v>77</v>
      </c>
      <c r="I63" s="55" t="s">
        <v>79</v>
      </c>
      <c r="J63" s="56" t="s">
        <v>78</v>
      </c>
      <c r="L63" s="42" t="s">
        <v>53</v>
      </c>
      <c r="M63" s="57" t="s">
        <v>14</v>
      </c>
      <c r="N63" s="58" t="s">
        <v>73</v>
      </c>
      <c r="O63" s="58" t="s">
        <v>80</v>
      </c>
      <c r="P63" s="58" t="s">
        <v>75</v>
      </c>
      <c r="Q63" s="59" t="s">
        <v>76</v>
      </c>
      <c r="R63" s="59" t="s">
        <v>77</v>
      </c>
      <c r="S63" s="55" t="s">
        <v>79</v>
      </c>
      <c r="T63" s="60" t="s">
        <v>78</v>
      </c>
    </row>
    <row r="64" spans="2:20">
      <c r="B64" s="43" t="s">
        <v>39</v>
      </c>
      <c r="C64" s="48"/>
      <c r="D64" s="65">
        <v>5802387</v>
      </c>
      <c r="E64" s="41">
        <v>3388513.2996</v>
      </c>
      <c r="F64" s="66">
        <v>6273900</v>
      </c>
      <c r="G64" s="64">
        <v>13059470</v>
      </c>
      <c r="H64" s="41">
        <v>3488753.189999993</v>
      </c>
      <c r="I64" s="41">
        <v>994457.68499999901</v>
      </c>
      <c r="J64" s="49">
        <v>4470928</v>
      </c>
      <c r="L64" s="43" t="s">
        <v>39</v>
      </c>
      <c r="M64" s="48"/>
      <c r="N64" s="65">
        <v>4479288</v>
      </c>
      <c r="O64" s="41">
        <v>878956.68480000016</v>
      </c>
      <c r="P64" s="64">
        <v>7934000</v>
      </c>
      <c r="Q64" s="64">
        <v>11692813</v>
      </c>
      <c r="R64" s="41">
        <v>5699328.212903196</v>
      </c>
      <c r="S64" s="41">
        <v>11446406.632258127</v>
      </c>
      <c r="T64" s="49">
        <v>17397170</v>
      </c>
    </row>
    <row r="65" spans="2:20">
      <c r="B65" s="44" t="s">
        <v>38</v>
      </c>
      <c r="C65" s="48"/>
      <c r="D65" s="65"/>
      <c r="E65" s="41"/>
      <c r="F65" s="67"/>
      <c r="G65" s="64"/>
      <c r="H65" s="41"/>
      <c r="I65" s="41"/>
      <c r="J65" s="49"/>
      <c r="L65" s="44" t="s">
        <v>38</v>
      </c>
      <c r="M65" s="48"/>
      <c r="N65" s="65"/>
      <c r="O65" s="41"/>
      <c r="P65" s="64"/>
      <c r="Q65" s="64"/>
      <c r="R65" s="41"/>
      <c r="S65" s="41"/>
      <c r="T65" s="49"/>
    </row>
    <row r="66" spans="2:20">
      <c r="B66" s="44" t="s">
        <v>37</v>
      </c>
      <c r="C66" s="48"/>
      <c r="D66" s="65">
        <v>669054</v>
      </c>
      <c r="E66" s="41"/>
      <c r="F66" s="66">
        <v>1265362</v>
      </c>
      <c r="G66" s="64">
        <v>2899000</v>
      </c>
      <c r="H66" s="41">
        <v>16465610.849999966</v>
      </c>
      <c r="I66" s="41">
        <v>779263.56299999938</v>
      </c>
      <c r="J66" s="49">
        <v>2964000</v>
      </c>
      <c r="L66" s="44" t="s">
        <v>37</v>
      </c>
      <c r="M66" s="48"/>
      <c r="N66" s="65">
        <v>943500</v>
      </c>
      <c r="O66" s="41"/>
      <c r="P66" s="64">
        <v>1263000</v>
      </c>
      <c r="Q66" s="64">
        <v>705000</v>
      </c>
      <c r="R66" s="41">
        <v>16610250.387096794</v>
      </c>
      <c r="S66" s="41">
        <v>7479728.7677419223</v>
      </c>
      <c r="T66" s="49">
        <v>1787700</v>
      </c>
    </row>
    <row r="67" spans="2:20">
      <c r="B67" s="44" t="s">
        <v>36</v>
      </c>
      <c r="C67" s="48"/>
      <c r="D67" s="65">
        <v>2255580</v>
      </c>
      <c r="E67" s="41"/>
      <c r="F67" s="66">
        <v>1642106</v>
      </c>
      <c r="G67" s="64">
        <v>15071100</v>
      </c>
      <c r="H67" s="41">
        <v>35275533.423000053</v>
      </c>
      <c r="I67" s="41">
        <v>2448648.2669999972</v>
      </c>
      <c r="J67" s="49">
        <v>125100</v>
      </c>
      <c r="L67" s="44" t="s">
        <v>36</v>
      </c>
      <c r="M67" s="48"/>
      <c r="N67" s="65">
        <v>4441402</v>
      </c>
      <c r="O67" s="41">
        <v>9800</v>
      </c>
      <c r="P67" s="64">
        <v>991400</v>
      </c>
      <c r="Q67" s="64">
        <v>10172700</v>
      </c>
      <c r="R67" s="41">
        <v>31177474.083870985</v>
      </c>
      <c r="S67" s="41">
        <v>17578897.432258058</v>
      </c>
      <c r="T67" s="49">
        <v>374000</v>
      </c>
    </row>
    <row r="68" spans="2:20">
      <c r="B68" s="44" t="s">
        <v>35</v>
      </c>
      <c r="C68" s="48"/>
      <c r="D68" s="65">
        <v>2342642</v>
      </c>
      <c r="E68" s="41">
        <v>921200</v>
      </c>
      <c r="F68" s="66">
        <v>505506</v>
      </c>
      <c r="G68" s="64">
        <v>39140903</v>
      </c>
      <c r="H68" s="41">
        <v>38144788.382999972</v>
      </c>
      <c r="I68" s="41">
        <v>2856212.8919999963</v>
      </c>
      <c r="J68" s="49">
        <v>592000</v>
      </c>
      <c r="L68" s="44" t="s">
        <v>35</v>
      </c>
      <c r="M68" s="48"/>
      <c r="N68" s="65">
        <v>5625900</v>
      </c>
      <c r="O68" s="41">
        <v>2034223.5304</v>
      </c>
      <c r="P68" s="64">
        <v>670139</v>
      </c>
      <c r="Q68" s="64">
        <v>19402400</v>
      </c>
      <c r="R68" s="41">
        <v>24212765.40000008</v>
      </c>
      <c r="S68" s="41">
        <v>8816734.5483870916</v>
      </c>
      <c r="T68" s="49">
        <v>2778400</v>
      </c>
    </row>
    <row r="69" spans="2:20">
      <c r="B69" s="44" t="s">
        <v>34</v>
      </c>
      <c r="C69" s="48"/>
      <c r="D69" s="65">
        <v>16928204</v>
      </c>
      <c r="E69" s="41"/>
      <c r="F69" s="66">
        <v>2850305</v>
      </c>
      <c r="G69" s="64">
        <v>50201493</v>
      </c>
      <c r="H69" s="41">
        <v>190577218.65000081</v>
      </c>
      <c r="I69" s="41">
        <v>14189769.983999977</v>
      </c>
      <c r="J69" s="50">
        <v>40673679</v>
      </c>
      <c r="L69" s="44" t="s">
        <v>34</v>
      </c>
      <c r="M69" s="48"/>
      <c r="N69" s="65">
        <v>12722886</v>
      </c>
      <c r="O69" s="41">
        <v>73738039.599999994</v>
      </c>
      <c r="P69" s="64">
        <v>2793000</v>
      </c>
      <c r="Q69" s="64">
        <v>118320805</v>
      </c>
      <c r="R69" s="41">
        <v>146572669.43225807</v>
      </c>
      <c r="S69" s="41">
        <v>51853313.477419347</v>
      </c>
      <c r="T69" s="50">
        <v>24061900</v>
      </c>
    </row>
    <row r="70" spans="2:20">
      <c r="B70" s="44" t="s">
        <v>33</v>
      </c>
      <c r="C70" s="48"/>
      <c r="D70" s="65">
        <v>6631000</v>
      </c>
      <c r="E70" s="41"/>
      <c r="F70" s="66">
        <v>1835000</v>
      </c>
      <c r="G70" s="64">
        <v>4739538</v>
      </c>
      <c r="H70" s="41">
        <v>24457138.016999967</v>
      </c>
      <c r="I70" s="41">
        <v>11672650.859999981</v>
      </c>
      <c r="J70" s="49">
        <v>2530000</v>
      </c>
      <c r="L70" s="44" t="s">
        <v>33</v>
      </c>
      <c r="M70" s="48"/>
      <c r="N70" s="65">
        <v>14375200</v>
      </c>
      <c r="O70" s="41">
        <v>10211020</v>
      </c>
      <c r="P70" s="64">
        <v>500000</v>
      </c>
      <c r="Q70" s="64">
        <v>5880890</v>
      </c>
      <c r="R70" s="41">
        <v>15986086.974193554</v>
      </c>
      <c r="S70" s="41">
        <v>28421605.025806416</v>
      </c>
      <c r="T70" s="49">
        <v>3213000</v>
      </c>
    </row>
    <row r="71" spans="2:20">
      <c r="B71" s="44" t="s">
        <v>32</v>
      </c>
      <c r="C71" s="48"/>
      <c r="D71" s="65">
        <v>3643720</v>
      </c>
      <c r="E71" s="41"/>
      <c r="F71" s="67"/>
      <c r="G71" s="64">
        <v>0</v>
      </c>
      <c r="H71" s="41">
        <v>109138515.90000001</v>
      </c>
      <c r="I71" s="41"/>
      <c r="J71" s="49">
        <v>27350852</v>
      </c>
      <c r="L71" s="44" t="s">
        <v>32</v>
      </c>
      <c r="M71" s="48"/>
      <c r="N71" s="65"/>
      <c r="O71" s="41">
        <v>13204321.296640001</v>
      </c>
      <c r="P71" s="64"/>
      <c r="Q71" s="64"/>
      <c r="R71" s="41">
        <v>65925883</v>
      </c>
      <c r="S71" s="41"/>
      <c r="T71" s="49">
        <v>25306452</v>
      </c>
    </row>
    <row r="72" spans="2:20">
      <c r="B72" s="44" t="s">
        <v>31</v>
      </c>
      <c r="C72" s="48"/>
      <c r="D72" s="65">
        <v>602600</v>
      </c>
      <c r="E72" s="41"/>
      <c r="F72" s="67"/>
      <c r="G72" s="64"/>
      <c r="H72" s="41"/>
      <c r="I72" s="41"/>
      <c r="J72" s="49"/>
      <c r="L72" s="44" t="s">
        <v>31</v>
      </c>
      <c r="M72" s="48"/>
      <c r="N72" s="65"/>
      <c r="O72" s="41">
        <v>0</v>
      </c>
      <c r="P72" s="64"/>
      <c r="Q72" s="64"/>
      <c r="R72" s="41"/>
      <c r="S72" s="41"/>
      <c r="T72" s="49"/>
    </row>
    <row r="73" spans="2:20">
      <c r="B73" s="44" t="s">
        <v>30</v>
      </c>
      <c r="C73" s="48"/>
      <c r="D73" s="65">
        <v>2380351</v>
      </c>
      <c r="E73" s="41"/>
      <c r="F73" s="67"/>
      <c r="G73" s="64"/>
      <c r="H73" s="41"/>
      <c r="I73" s="41"/>
      <c r="J73" s="49"/>
      <c r="L73" s="44" t="s">
        <v>30</v>
      </c>
      <c r="M73" s="48"/>
      <c r="N73" s="65">
        <v>655480</v>
      </c>
      <c r="O73" s="41">
        <v>5975589.580000001</v>
      </c>
      <c r="P73" s="64"/>
      <c r="Q73" s="64">
        <v>37800</v>
      </c>
      <c r="R73" s="41"/>
      <c r="S73" s="41"/>
      <c r="T73" s="49"/>
    </row>
    <row r="74" spans="2:20">
      <c r="B74" s="44" t="s">
        <v>29</v>
      </c>
      <c r="C74" s="48"/>
      <c r="D74" s="65">
        <v>2300000</v>
      </c>
      <c r="E74" s="41">
        <v>19411030.83625</v>
      </c>
      <c r="F74" s="66">
        <v>10538000</v>
      </c>
      <c r="G74" s="64">
        <v>331338011.33225805</v>
      </c>
      <c r="H74" s="41">
        <v>887985502.36499858</v>
      </c>
      <c r="I74" s="41">
        <v>3628955.4209999987</v>
      </c>
      <c r="J74" s="49"/>
      <c r="L74" s="44" t="s">
        <v>29</v>
      </c>
      <c r="M74" s="48"/>
      <c r="N74" s="65">
        <v>10006410</v>
      </c>
      <c r="O74" s="41">
        <v>42379515.661596596</v>
      </c>
      <c r="P74" s="64">
        <v>25300000</v>
      </c>
      <c r="Q74" s="64">
        <v>412984714.14193547</v>
      </c>
      <c r="R74" s="41">
        <v>229211223.15483809</v>
      </c>
      <c r="S74" s="41">
        <v>34236898.025806427</v>
      </c>
      <c r="T74" s="49"/>
    </row>
    <row r="75" spans="2:20">
      <c r="B75" s="44" t="s">
        <v>28</v>
      </c>
      <c r="C75" s="69"/>
      <c r="D75" s="65">
        <v>0</v>
      </c>
      <c r="E75" s="41"/>
      <c r="F75" s="67"/>
      <c r="G75" s="64"/>
      <c r="H75" s="41">
        <v>11040110.561999995</v>
      </c>
      <c r="I75" s="41">
        <v>1512879.8879999998</v>
      </c>
      <c r="J75" s="49"/>
      <c r="L75" s="44" t="s">
        <v>28</v>
      </c>
      <c r="M75" s="69"/>
      <c r="N75" s="65"/>
      <c r="O75" s="41"/>
      <c r="P75" s="64"/>
      <c r="Q75" s="64">
        <v>31685672.709677417</v>
      </c>
      <c r="R75" s="41">
        <v>2049848.1483870964</v>
      </c>
      <c r="S75" s="41">
        <v>8015213.2258064505</v>
      </c>
      <c r="T75" s="49"/>
    </row>
    <row r="76" spans="2:20">
      <c r="B76" s="44" t="s">
        <v>27</v>
      </c>
      <c r="C76" s="69"/>
      <c r="D76" s="41"/>
      <c r="E76" s="41">
        <v>877800</v>
      </c>
      <c r="F76" s="67"/>
      <c r="G76" s="64">
        <v>259734.62612903223</v>
      </c>
      <c r="H76" s="41">
        <v>51305.605161290317</v>
      </c>
      <c r="I76" s="41"/>
      <c r="J76" s="49"/>
      <c r="L76" s="44" t="s">
        <v>27</v>
      </c>
      <c r="M76" s="69"/>
      <c r="N76" s="41"/>
      <c r="O76" s="41"/>
      <c r="P76" s="67"/>
      <c r="Q76" s="64">
        <v>6821.4580645161286</v>
      </c>
      <c r="R76" s="41">
        <v>51160.935483870962</v>
      </c>
      <c r="S76" s="41"/>
      <c r="T76" s="49"/>
    </row>
    <row r="77" spans="2:20">
      <c r="B77" s="44" t="s">
        <v>26</v>
      </c>
      <c r="C77" s="69"/>
      <c r="D77" s="41"/>
      <c r="E77" s="41"/>
      <c r="F77" s="67"/>
      <c r="G77" s="64">
        <v>657353.06612903217</v>
      </c>
      <c r="H77" s="41">
        <v>11726537.379677419</v>
      </c>
      <c r="I77" s="41"/>
      <c r="J77" s="49">
        <v>102300</v>
      </c>
      <c r="L77" s="44" t="s">
        <v>26</v>
      </c>
      <c r="M77" s="69"/>
      <c r="N77" s="41"/>
      <c r="O77" s="41">
        <v>340000</v>
      </c>
      <c r="P77" s="67"/>
      <c r="Q77" s="64"/>
      <c r="R77" s="41">
        <v>6517903.1806451613</v>
      </c>
      <c r="S77" s="41"/>
      <c r="T77" s="49">
        <v>462000</v>
      </c>
    </row>
    <row r="78" spans="2:20">
      <c r="B78" s="44" t="s">
        <v>25</v>
      </c>
      <c r="C78" s="69"/>
      <c r="D78" s="41"/>
      <c r="E78" s="41">
        <v>691500</v>
      </c>
      <c r="F78" s="67"/>
      <c r="G78" s="64">
        <v>15609730.370322578</v>
      </c>
      <c r="H78" s="41">
        <v>115520983.22129031</v>
      </c>
      <c r="I78" s="41">
        <v>1410904.1419354838</v>
      </c>
      <c r="J78" s="49">
        <v>1360900</v>
      </c>
      <c r="L78" s="44" t="s">
        <v>25</v>
      </c>
      <c r="M78" s="69"/>
      <c r="N78" s="41"/>
      <c r="O78" s="41">
        <v>629000</v>
      </c>
      <c r="P78" s="67"/>
      <c r="Q78" s="64">
        <v>22442597.032258064</v>
      </c>
      <c r="R78" s="41">
        <v>123522962.63225806</v>
      </c>
      <c r="S78" s="41">
        <v>617341.95483870967</v>
      </c>
      <c r="T78" s="49">
        <v>2267100</v>
      </c>
    </row>
    <row r="79" spans="2:20" ht="15.75" thickBot="1">
      <c r="B79" s="45" t="s">
        <v>24</v>
      </c>
      <c r="C79" s="70"/>
      <c r="D79" s="71">
        <v>200000</v>
      </c>
      <c r="E79" s="51">
        <v>403000</v>
      </c>
      <c r="F79" s="72"/>
      <c r="G79" s="83">
        <v>10376558.643870967</v>
      </c>
      <c r="H79" s="51">
        <v>208403368.16516128</v>
      </c>
      <c r="I79" s="51">
        <v>9667899.9725806434</v>
      </c>
      <c r="J79" s="52">
        <v>11718000</v>
      </c>
      <c r="L79" s="45" t="s">
        <v>24</v>
      </c>
      <c r="M79" s="70"/>
      <c r="N79" s="71">
        <v>689263</v>
      </c>
      <c r="O79" s="51">
        <v>626106</v>
      </c>
      <c r="P79" s="72"/>
      <c r="Q79" s="83">
        <v>9359118.4645161293</v>
      </c>
      <c r="R79" s="51">
        <v>224807971.97419354</v>
      </c>
      <c r="S79" s="51">
        <v>9273772.238709677</v>
      </c>
      <c r="T79" s="52">
        <v>12381600</v>
      </c>
    </row>
    <row r="80" spans="2:20" ht="15.75" thickBot="1">
      <c r="B80" s="46" t="s">
        <v>23</v>
      </c>
      <c r="C80" s="47">
        <f>+SUM(C64:C79)</f>
        <v>0</v>
      </c>
      <c r="D80" s="47">
        <f t="shared" ref="D80:J80" si="6">+SUM(D64:D79)</f>
        <v>43755538</v>
      </c>
      <c r="E80" s="47">
        <f t="shared" si="6"/>
        <v>25693044.135849997</v>
      </c>
      <c r="F80" s="47">
        <f t="shared" si="6"/>
        <v>24910179</v>
      </c>
      <c r="G80" s="47">
        <f t="shared" si="6"/>
        <v>483352892.03870964</v>
      </c>
      <c r="H80" s="47">
        <f t="shared" si="6"/>
        <v>1652275365.7112899</v>
      </c>
      <c r="I80" s="47">
        <f t="shared" si="6"/>
        <v>49161642.674516067</v>
      </c>
      <c r="J80" s="47">
        <f t="shared" si="6"/>
        <v>91887759</v>
      </c>
      <c r="L80" s="46" t="s">
        <v>23</v>
      </c>
      <c r="M80" s="47">
        <f>+SUM(M64:M79)</f>
        <v>0</v>
      </c>
      <c r="N80" s="47">
        <f t="shared" ref="N80:T80" si="7">+SUM(N64:N79)</f>
        <v>53939329</v>
      </c>
      <c r="O80" s="47">
        <f t="shared" si="7"/>
        <v>150026572.35343659</v>
      </c>
      <c r="P80" s="47">
        <f t="shared" si="7"/>
        <v>39451539</v>
      </c>
      <c r="Q80" s="47">
        <f t="shared" si="7"/>
        <v>642691331.80645168</v>
      </c>
      <c r="R80" s="47">
        <f t="shared" si="7"/>
        <v>892345527.51612842</v>
      </c>
      <c r="S80" s="47">
        <f t="shared" si="7"/>
        <v>177739911.32903224</v>
      </c>
      <c r="T80" s="47">
        <f t="shared" si="7"/>
        <v>90029322</v>
      </c>
    </row>
    <row r="81" spans="2:20" ht="15.75" thickBot="1"/>
    <row r="82" spans="2:20" ht="15.75" thickBot="1">
      <c r="B82" s="141" t="s">
        <v>61</v>
      </c>
      <c r="C82" s="142"/>
      <c r="D82" s="142"/>
      <c r="E82" s="142"/>
      <c r="F82" s="142"/>
      <c r="G82" s="142"/>
      <c r="H82" s="142"/>
      <c r="I82" s="142"/>
      <c r="J82" s="143"/>
      <c r="L82" s="141" t="s">
        <v>62</v>
      </c>
      <c r="M82" s="142"/>
      <c r="N82" s="142"/>
      <c r="O82" s="142"/>
      <c r="P82" s="142"/>
      <c r="Q82" s="142"/>
      <c r="R82" s="142"/>
      <c r="S82" s="142"/>
      <c r="T82" s="143"/>
    </row>
    <row r="83" spans="2:20" ht="15.75" thickBot="1">
      <c r="B83" s="42" t="s">
        <v>53</v>
      </c>
      <c r="C83" s="57" t="s">
        <v>14</v>
      </c>
      <c r="D83" s="58" t="s">
        <v>73</v>
      </c>
      <c r="E83" s="58" t="s">
        <v>80</v>
      </c>
      <c r="F83" s="58" t="s">
        <v>75</v>
      </c>
      <c r="G83" s="59" t="s">
        <v>76</v>
      </c>
      <c r="H83" s="59" t="s">
        <v>77</v>
      </c>
      <c r="I83" s="55" t="s">
        <v>79</v>
      </c>
      <c r="J83" s="60" t="s">
        <v>78</v>
      </c>
      <c r="L83" s="42" t="s">
        <v>53</v>
      </c>
      <c r="M83" s="57" t="s">
        <v>14</v>
      </c>
      <c r="N83" s="58" t="s">
        <v>73</v>
      </c>
      <c r="O83" s="58" t="s">
        <v>80</v>
      </c>
      <c r="P83" s="58" t="s">
        <v>75</v>
      </c>
      <c r="Q83" s="59" t="s">
        <v>76</v>
      </c>
      <c r="R83" s="59" t="s">
        <v>77</v>
      </c>
      <c r="S83" s="55" t="s">
        <v>79</v>
      </c>
      <c r="T83" s="60" t="s">
        <v>78</v>
      </c>
    </row>
    <row r="84" spans="2:20">
      <c r="B84" s="43" t="s">
        <v>39</v>
      </c>
      <c r="C84" s="48"/>
      <c r="D84" s="65">
        <v>7976988</v>
      </c>
      <c r="E84" s="41">
        <v>6130187.9479999999</v>
      </c>
      <c r="F84" s="66">
        <v>11811162</v>
      </c>
      <c r="G84" s="64">
        <v>3948993</v>
      </c>
      <c r="H84" s="41">
        <v>14178400.587096768</v>
      </c>
      <c r="I84" s="41">
        <v>7254620.6516128741</v>
      </c>
      <c r="J84" s="49">
        <v>4959210</v>
      </c>
      <c r="L84" s="43" t="s">
        <v>39</v>
      </c>
      <c r="M84" s="48"/>
      <c r="N84" s="65">
        <v>5831885</v>
      </c>
      <c r="O84" s="41">
        <v>7188788.2000000002</v>
      </c>
      <c r="P84" s="66">
        <v>32896600</v>
      </c>
      <c r="Q84" s="64">
        <v>32345940</v>
      </c>
      <c r="R84" s="41">
        <v>20348409.406451799</v>
      </c>
      <c r="S84" s="41">
        <v>13687255.606451627</v>
      </c>
      <c r="T84" s="49">
        <v>5886669</v>
      </c>
    </row>
    <row r="85" spans="2:20">
      <c r="B85" s="44" t="s">
        <v>38</v>
      </c>
      <c r="C85" s="48"/>
      <c r="D85" s="65"/>
      <c r="E85" s="41"/>
      <c r="F85" s="67"/>
      <c r="G85" s="64">
        <v>27600</v>
      </c>
      <c r="H85" s="41">
        <v>0</v>
      </c>
      <c r="I85" s="41"/>
      <c r="J85" s="49"/>
      <c r="L85" s="44" t="s">
        <v>38</v>
      </c>
      <c r="M85" s="48"/>
      <c r="N85" s="65"/>
      <c r="O85" s="41"/>
      <c r="P85" s="67"/>
      <c r="Q85" s="64"/>
      <c r="R85" s="41"/>
      <c r="S85" s="41"/>
      <c r="T85" s="49"/>
    </row>
    <row r="86" spans="2:20">
      <c r="B86" s="44" t="s">
        <v>37</v>
      </c>
      <c r="C86" s="48"/>
      <c r="D86" s="65">
        <v>1006400</v>
      </c>
      <c r="E86" s="41">
        <v>1691741.5</v>
      </c>
      <c r="F86" s="66">
        <v>1664850</v>
      </c>
      <c r="G86" s="64">
        <v>1122600</v>
      </c>
      <c r="H86" s="41">
        <v>10869993.425806412</v>
      </c>
      <c r="I86" s="41">
        <v>6248455.5870967619</v>
      </c>
      <c r="J86" s="49"/>
      <c r="L86" s="44" t="s">
        <v>37</v>
      </c>
      <c r="M86" s="48"/>
      <c r="N86" s="65">
        <v>534000</v>
      </c>
      <c r="O86" s="41">
        <v>2080000</v>
      </c>
      <c r="P86" s="66">
        <v>392750</v>
      </c>
      <c r="Q86" s="64">
        <v>5938600</v>
      </c>
      <c r="R86" s="41">
        <v>13056270.735483872</v>
      </c>
      <c r="S86" s="41">
        <v>5944900.7032257961</v>
      </c>
      <c r="T86" s="49"/>
    </row>
    <row r="87" spans="2:20">
      <c r="B87" s="44" t="s">
        <v>36</v>
      </c>
      <c r="C87" s="48"/>
      <c r="D87" s="65">
        <v>3138900</v>
      </c>
      <c r="E87" s="41">
        <v>1793600</v>
      </c>
      <c r="F87" s="66">
        <v>1794450</v>
      </c>
      <c r="G87" s="64">
        <v>38141500</v>
      </c>
      <c r="H87" s="41">
        <v>51273489.541935757</v>
      </c>
      <c r="I87" s="41">
        <v>7882194.793548381</v>
      </c>
      <c r="J87" s="49"/>
      <c r="L87" s="44" t="s">
        <v>36</v>
      </c>
      <c r="M87" s="48"/>
      <c r="N87" s="65">
        <v>4580707</v>
      </c>
      <c r="O87" s="41">
        <v>9460910.2241999991</v>
      </c>
      <c r="P87" s="66">
        <v>3223400</v>
      </c>
      <c r="Q87" s="64">
        <v>22958200</v>
      </c>
      <c r="R87" s="41">
        <v>33599091.696774237</v>
      </c>
      <c r="S87" s="41">
        <v>28128282.329032313</v>
      </c>
      <c r="T87" s="49">
        <v>2165200</v>
      </c>
    </row>
    <row r="88" spans="2:20">
      <c r="B88" s="44" t="s">
        <v>35</v>
      </c>
      <c r="C88" s="48"/>
      <c r="D88" s="65">
        <v>6474900</v>
      </c>
      <c r="E88" s="41">
        <v>1620000</v>
      </c>
      <c r="F88" s="66">
        <v>36000</v>
      </c>
      <c r="G88" s="64">
        <v>41106800</v>
      </c>
      <c r="H88" s="41">
        <v>47651295.309677102</v>
      </c>
      <c r="I88" s="41">
        <v>6057454.7612903276</v>
      </c>
      <c r="J88" s="49">
        <v>1967300</v>
      </c>
      <c r="L88" s="44" t="s">
        <v>35</v>
      </c>
      <c r="M88" s="48"/>
      <c r="N88" s="65">
        <v>2372806</v>
      </c>
      <c r="O88" s="41">
        <v>5415668.0879999995</v>
      </c>
      <c r="P88" s="66">
        <v>391000</v>
      </c>
      <c r="Q88" s="64">
        <v>37715200</v>
      </c>
      <c r="R88" s="41">
        <v>39619028.438709304</v>
      </c>
      <c r="S88" s="41">
        <v>14011274.864516122</v>
      </c>
      <c r="T88" s="49">
        <v>5521150</v>
      </c>
    </row>
    <row r="89" spans="2:20">
      <c r="B89" s="44" t="s">
        <v>34</v>
      </c>
      <c r="C89" s="48"/>
      <c r="D89" s="65">
        <v>11481500</v>
      </c>
      <c r="E89" s="41">
        <v>77677379.803006142</v>
      </c>
      <c r="F89" s="66">
        <v>762304</v>
      </c>
      <c r="G89" s="64">
        <v>197848000</v>
      </c>
      <c r="H89" s="41">
        <v>369105685.14193827</v>
      </c>
      <c r="I89" s="41">
        <v>48885979.219354808</v>
      </c>
      <c r="J89" s="50">
        <v>76400000</v>
      </c>
      <c r="L89" s="44" t="s">
        <v>34</v>
      </c>
      <c r="M89" s="48"/>
      <c r="N89" s="65">
        <v>18550623</v>
      </c>
      <c r="O89" s="41">
        <v>65521026.164000005</v>
      </c>
      <c r="P89" s="66">
        <v>560000</v>
      </c>
      <c r="Q89" s="64">
        <v>106345909</v>
      </c>
      <c r="R89" s="41">
        <v>306914451.96774536</v>
      </c>
      <c r="S89" s="41">
        <v>83620843.683870792</v>
      </c>
      <c r="T89" s="50">
        <v>26258034</v>
      </c>
    </row>
    <row r="90" spans="2:20">
      <c r="B90" s="44" t="s">
        <v>33</v>
      </c>
      <c r="C90" s="48"/>
      <c r="D90" s="65">
        <v>8350000</v>
      </c>
      <c r="E90" s="41">
        <v>2000952</v>
      </c>
      <c r="F90" s="66">
        <v>735000</v>
      </c>
      <c r="G90" s="64">
        <v>1140000</v>
      </c>
      <c r="H90" s="41">
        <v>42709148.941935495</v>
      </c>
      <c r="I90" s="41">
        <v>22183381.625806428</v>
      </c>
      <c r="J90" s="49">
        <v>2150000</v>
      </c>
      <c r="L90" s="44" t="s">
        <v>33</v>
      </c>
      <c r="M90" s="48"/>
      <c r="N90" s="65">
        <v>7169250</v>
      </c>
      <c r="O90" s="41">
        <v>10209871.5</v>
      </c>
      <c r="P90" s="66">
        <v>1745000</v>
      </c>
      <c r="Q90" s="64">
        <v>12972023</v>
      </c>
      <c r="R90" s="41">
        <v>47886635.612903252</v>
      </c>
      <c r="S90" s="41">
        <v>52562745.116129071</v>
      </c>
      <c r="T90" s="49">
        <v>140950</v>
      </c>
    </row>
    <row r="91" spans="2:20">
      <c r="B91" s="44" t="s">
        <v>32</v>
      </c>
      <c r="C91" s="48"/>
      <c r="D91" s="65"/>
      <c r="E91" s="41">
        <v>12104121</v>
      </c>
      <c r="F91" s="66">
        <v>840750</v>
      </c>
      <c r="G91" s="64">
        <v>0</v>
      </c>
      <c r="H91" s="41">
        <v>114684582.63</v>
      </c>
      <c r="I91" s="41"/>
      <c r="J91" s="49">
        <v>6232285</v>
      </c>
      <c r="L91" s="44" t="s">
        <v>32</v>
      </c>
      <c r="M91" s="48"/>
      <c r="N91" s="65"/>
      <c r="O91" s="41">
        <v>59580853.509300008</v>
      </c>
      <c r="P91" s="66"/>
      <c r="Q91" s="64"/>
      <c r="R91" s="41">
        <v>239903756</v>
      </c>
      <c r="S91" s="41"/>
      <c r="T91" s="49">
        <v>15784358</v>
      </c>
    </row>
    <row r="92" spans="2:20">
      <c r="B92" s="44" t="s">
        <v>31</v>
      </c>
      <c r="C92" s="48"/>
      <c r="D92" s="65"/>
      <c r="E92" s="41"/>
      <c r="F92" s="66">
        <v>0</v>
      </c>
      <c r="G92" s="64"/>
      <c r="H92" s="41">
        <v>0</v>
      </c>
      <c r="I92" s="41"/>
      <c r="J92" s="49">
        <v>0</v>
      </c>
      <c r="L92" s="44" t="s">
        <v>31</v>
      </c>
      <c r="M92" s="48"/>
      <c r="N92" s="65"/>
      <c r="O92" s="41">
        <v>2297752.38</v>
      </c>
      <c r="P92" s="66"/>
      <c r="Q92" s="64">
        <v>411997</v>
      </c>
      <c r="R92" s="41">
        <v>0</v>
      </c>
      <c r="S92" s="41"/>
      <c r="T92" s="49"/>
    </row>
    <row r="93" spans="2:20">
      <c r="B93" s="44" t="s">
        <v>30</v>
      </c>
      <c r="C93" s="48"/>
      <c r="D93" s="65"/>
      <c r="E93" s="41">
        <v>56287640</v>
      </c>
      <c r="F93" s="66">
        <v>110740</v>
      </c>
      <c r="G93" s="64">
        <v>659494.65800000017</v>
      </c>
      <c r="H93" s="41">
        <v>0</v>
      </c>
      <c r="I93" s="41"/>
      <c r="J93" s="49">
        <v>766000</v>
      </c>
      <c r="L93" s="44" t="s">
        <v>30</v>
      </c>
      <c r="M93" s="48"/>
      <c r="N93" s="65">
        <v>180000</v>
      </c>
      <c r="O93" s="41">
        <v>39981215.443000004</v>
      </c>
      <c r="P93" s="66">
        <v>2562340</v>
      </c>
      <c r="Q93" s="64">
        <v>11400</v>
      </c>
      <c r="R93" s="41"/>
      <c r="S93" s="41"/>
      <c r="T93" s="49"/>
    </row>
    <row r="94" spans="2:20">
      <c r="B94" s="44" t="s">
        <v>29</v>
      </c>
      <c r="C94" s="48"/>
      <c r="D94" s="65">
        <v>3376790</v>
      </c>
      <c r="E94" s="41">
        <v>20544437.307500001</v>
      </c>
      <c r="F94" s="66">
        <v>9770000</v>
      </c>
      <c r="G94" s="64">
        <v>633600994.03100014</v>
      </c>
      <c r="H94" s="41">
        <v>498549673.37419415</v>
      </c>
      <c r="I94" s="41">
        <v>11637407.458064511</v>
      </c>
      <c r="J94" s="49"/>
      <c r="L94" s="44" t="s">
        <v>29</v>
      </c>
      <c r="M94" s="48"/>
      <c r="N94" s="65">
        <v>9578170</v>
      </c>
      <c r="O94" s="41">
        <v>35775009.537470706</v>
      </c>
      <c r="P94" s="66">
        <v>15550000</v>
      </c>
      <c r="Q94" s="64">
        <v>323572301</v>
      </c>
      <c r="R94" s="41">
        <v>128976718.35483834</v>
      </c>
      <c r="S94" s="41">
        <v>80015703.096773967</v>
      </c>
      <c r="T94" s="49"/>
    </row>
    <row r="95" spans="2:20">
      <c r="B95" s="44" t="s">
        <v>28</v>
      </c>
      <c r="C95" s="69"/>
      <c r="D95" s="65"/>
      <c r="E95" s="41">
        <v>0</v>
      </c>
      <c r="F95" s="67"/>
      <c r="G95" s="64">
        <v>26685737.450000007</v>
      </c>
      <c r="H95" s="41">
        <v>53053890.096774191</v>
      </c>
      <c r="I95" s="41">
        <v>16797840.483870964</v>
      </c>
      <c r="J95" s="49"/>
      <c r="L95" s="44" t="s">
        <v>28</v>
      </c>
      <c r="M95" s="69"/>
      <c r="N95" s="65"/>
      <c r="O95" s="41"/>
      <c r="P95" s="67"/>
      <c r="Q95" s="64"/>
      <c r="R95" s="41"/>
      <c r="S95" s="41"/>
      <c r="T95" s="49"/>
    </row>
    <row r="96" spans="2:20">
      <c r="B96" s="44" t="s">
        <v>27</v>
      </c>
      <c r="C96" s="69"/>
      <c r="D96" s="41"/>
      <c r="E96" s="41"/>
      <c r="F96" s="67"/>
      <c r="G96" s="64">
        <v>40793.484000000011</v>
      </c>
      <c r="H96" s="41">
        <v>448728.32400000008</v>
      </c>
      <c r="I96" s="41"/>
      <c r="J96" s="49"/>
      <c r="L96" s="44" t="s">
        <v>27</v>
      </c>
      <c r="M96" s="69"/>
      <c r="N96" s="41"/>
      <c r="O96" s="41"/>
      <c r="P96" s="67"/>
      <c r="Q96" s="64">
        <v>8000</v>
      </c>
      <c r="R96" s="41">
        <v>48066.36258064516</v>
      </c>
      <c r="S96" s="41"/>
      <c r="T96" s="49"/>
    </row>
    <row r="97" spans="2:20">
      <c r="B97" s="44" t="s">
        <v>26</v>
      </c>
      <c r="C97" s="69"/>
      <c r="D97" s="41"/>
      <c r="E97" s="41">
        <v>551500</v>
      </c>
      <c r="F97" s="67"/>
      <c r="G97" s="64"/>
      <c r="H97" s="41">
        <v>5524117.6250000009</v>
      </c>
      <c r="I97" s="41"/>
      <c r="J97" s="49">
        <v>68000</v>
      </c>
      <c r="L97" s="44" t="s">
        <v>26</v>
      </c>
      <c r="M97" s="69"/>
      <c r="N97" s="41"/>
      <c r="O97" s="41">
        <v>164307</v>
      </c>
      <c r="P97" s="67"/>
      <c r="Q97" s="64"/>
      <c r="R97" s="41">
        <v>6561058.4922580644</v>
      </c>
      <c r="S97" s="41">
        <v>113299.28322580646</v>
      </c>
      <c r="T97" s="49">
        <v>706800</v>
      </c>
    </row>
    <row r="98" spans="2:20">
      <c r="B98" s="44" t="s">
        <v>25</v>
      </c>
      <c r="C98" s="69"/>
      <c r="D98" s="41"/>
      <c r="E98" s="41">
        <v>532300</v>
      </c>
      <c r="F98" s="67"/>
      <c r="G98" s="64">
        <v>27236449.484000009</v>
      </c>
      <c r="H98" s="41">
        <v>136539190.40500003</v>
      </c>
      <c r="I98" s="41">
        <v>4932612.1070000008</v>
      </c>
      <c r="J98" s="49">
        <v>2220200</v>
      </c>
      <c r="L98" s="44" t="s">
        <v>25</v>
      </c>
      <c r="M98" s="69"/>
      <c r="N98" s="41"/>
      <c r="O98" s="41">
        <v>953652</v>
      </c>
      <c r="P98" s="67"/>
      <c r="Q98" s="64">
        <v>41788388</v>
      </c>
      <c r="R98" s="41">
        <v>153963425.96903226</v>
      </c>
      <c r="S98" s="41">
        <v>2056553.6561290324</v>
      </c>
      <c r="T98" s="49">
        <v>1757700</v>
      </c>
    </row>
    <row r="99" spans="2:20" ht="15.75" thickBot="1">
      <c r="B99" s="45" t="s">
        <v>24</v>
      </c>
      <c r="C99" s="70"/>
      <c r="D99" s="71">
        <v>898000</v>
      </c>
      <c r="E99" s="51"/>
      <c r="F99" s="72"/>
      <c r="G99" s="83">
        <v>5772277.9860000014</v>
      </c>
      <c r="H99" s="41">
        <v>139921650.12000003</v>
      </c>
      <c r="I99" s="51">
        <v>15593309.259000003</v>
      </c>
      <c r="J99" s="52">
        <v>4440400</v>
      </c>
      <c r="L99" s="45" t="s">
        <v>24</v>
      </c>
      <c r="M99" s="70"/>
      <c r="N99" s="71">
        <v>947200</v>
      </c>
      <c r="O99" s="51"/>
      <c r="P99" s="72"/>
      <c r="Q99" s="83">
        <v>6586530</v>
      </c>
      <c r="R99" s="41">
        <v>117937687.21483871</v>
      </c>
      <c r="S99" s="51">
        <v>18189684.925161291</v>
      </c>
      <c r="T99" s="52">
        <v>6069800</v>
      </c>
    </row>
    <row r="100" spans="2:20" ht="15.75" thickBot="1">
      <c r="B100" s="46" t="s">
        <v>23</v>
      </c>
      <c r="C100" s="47">
        <f>+SUM(C84:C99)</f>
        <v>0</v>
      </c>
      <c r="D100" s="47">
        <f t="shared" ref="D100:J100" si="8">+SUM(D84:D99)</f>
        <v>42703478</v>
      </c>
      <c r="E100" s="47">
        <f t="shared" si="8"/>
        <v>180933859.55850613</v>
      </c>
      <c r="F100" s="47">
        <f t="shared" si="8"/>
        <v>27525256</v>
      </c>
      <c r="G100" s="47">
        <f t="shared" si="8"/>
        <v>977331240.09300017</v>
      </c>
      <c r="H100" s="47">
        <f>+SUM(H84:H99)</f>
        <v>1484509845.5233581</v>
      </c>
      <c r="I100" s="47">
        <f t="shared" si="8"/>
        <v>147473255.94664505</v>
      </c>
      <c r="J100" s="47">
        <f t="shared" si="8"/>
        <v>99203395</v>
      </c>
      <c r="L100" s="46" t="s">
        <v>23</v>
      </c>
      <c r="M100" s="47">
        <f>+SUM(M84:M99)</f>
        <v>0</v>
      </c>
      <c r="N100" s="47">
        <f t="shared" ref="N100:P100" si="9">+SUM(N84:N99)</f>
        <v>49744641</v>
      </c>
      <c r="O100" s="47">
        <f t="shared" si="9"/>
        <v>238629054.04597074</v>
      </c>
      <c r="P100" s="47">
        <f t="shared" si="9"/>
        <v>57321090</v>
      </c>
      <c r="Q100" s="47">
        <f>+SUM(Q84:Q99)</f>
        <v>590654488</v>
      </c>
      <c r="R100" s="47">
        <f>+SUM(R84:R99)</f>
        <v>1108814600.2516158</v>
      </c>
      <c r="S100" s="47">
        <f t="shared" ref="S100:T100" si="10">+SUM(S84:S99)</f>
        <v>298330543.26451582</v>
      </c>
      <c r="T100" s="47">
        <f t="shared" si="10"/>
        <v>64290661</v>
      </c>
    </row>
    <row r="101" spans="2:20" ht="15.75" thickBot="1"/>
    <row r="102" spans="2:20" ht="15.75" thickBot="1">
      <c r="B102" s="141" t="s">
        <v>63</v>
      </c>
      <c r="C102" s="142"/>
      <c r="D102" s="142"/>
      <c r="E102" s="142"/>
      <c r="F102" s="142"/>
      <c r="G102" s="142"/>
      <c r="H102" s="142"/>
      <c r="I102" s="142"/>
      <c r="J102" s="143"/>
    </row>
    <row r="103" spans="2:20" ht="15.75" thickBot="1">
      <c r="B103" s="42" t="s">
        <v>53</v>
      </c>
      <c r="C103" s="57" t="s">
        <v>14</v>
      </c>
      <c r="D103" s="58" t="s">
        <v>73</v>
      </c>
      <c r="E103" s="58" t="s">
        <v>80</v>
      </c>
      <c r="F103" s="58" t="s">
        <v>75</v>
      </c>
      <c r="G103" s="59" t="s">
        <v>76</v>
      </c>
      <c r="H103" s="59" t="s">
        <v>77</v>
      </c>
      <c r="I103" s="55" t="s">
        <v>79</v>
      </c>
      <c r="J103" s="60" t="s">
        <v>78</v>
      </c>
    </row>
    <row r="104" spans="2:20">
      <c r="B104" s="43" t="s">
        <v>39</v>
      </c>
      <c r="C104" s="48"/>
      <c r="D104" s="154">
        <v>9712573</v>
      </c>
      <c r="E104" s="64">
        <v>198000</v>
      </c>
      <c r="F104" s="64">
        <v>12140008</v>
      </c>
      <c r="G104" s="64" t="s">
        <v>89</v>
      </c>
      <c r="H104" s="64">
        <f>+'[3]COMPENSACIONES AVA'!$D$12</f>
        <v>13517830.336304449</v>
      </c>
      <c r="I104" s="64">
        <v>8208386.8865217185</v>
      </c>
      <c r="J104" s="155">
        <v>9514072</v>
      </c>
    </row>
    <row r="105" spans="2:20">
      <c r="B105" s="44" t="s">
        <v>38</v>
      </c>
      <c r="C105" s="48"/>
      <c r="D105" s="154">
        <v>0</v>
      </c>
      <c r="E105" s="64"/>
      <c r="F105" s="64"/>
      <c r="G105" s="64"/>
      <c r="H105" s="64"/>
      <c r="I105" s="64">
        <v>0</v>
      </c>
      <c r="J105" s="155"/>
    </row>
    <row r="106" spans="2:20">
      <c r="B106" s="44" t="s">
        <v>37</v>
      </c>
      <c r="C106" s="48"/>
      <c r="D106" s="154">
        <v>1099000</v>
      </c>
      <c r="E106" s="64"/>
      <c r="F106" s="64">
        <v>2300558</v>
      </c>
      <c r="G106" s="64" t="s">
        <v>90</v>
      </c>
      <c r="H106" s="64">
        <f>+'[3]COMPENSACIONES AVA'!$H$12</f>
        <v>11564056.641521793</v>
      </c>
      <c r="I106" s="64">
        <v>1792016.4570652165</v>
      </c>
      <c r="J106" s="155"/>
    </row>
    <row r="107" spans="2:20">
      <c r="B107" s="44" t="s">
        <v>36</v>
      </c>
      <c r="C107" s="48"/>
      <c r="D107" s="154">
        <v>4567507</v>
      </c>
      <c r="E107" s="64"/>
      <c r="F107" s="64">
        <v>3785650</v>
      </c>
      <c r="G107" s="64" t="s">
        <v>91</v>
      </c>
      <c r="H107" s="64">
        <f>+'[3]COMPENSACIONES AVA'!$J$12</f>
        <v>38352323.89173919</v>
      </c>
      <c r="I107" s="64">
        <v>10139958.6075</v>
      </c>
      <c r="J107" s="155"/>
    </row>
    <row r="108" spans="2:20">
      <c r="B108" s="44" t="s">
        <v>35</v>
      </c>
      <c r="C108" s="48"/>
      <c r="D108" s="154">
        <v>4904800</v>
      </c>
      <c r="E108" s="64"/>
      <c r="F108" s="64">
        <v>3186900</v>
      </c>
      <c r="G108" s="64" t="s">
        <v>92</v>
      </c>
      <c r="H108" s="64">
        <f>+'[3]COMPENSACIONES AVA'!$L$12</f>
        <v>44920936.4272824</v>
      </c>
      <c r="I108" s="64">
        <v>10060665.843913049</v>
      </c>
      <c r="J108" s="155"/>
    </row>
    <row r="109" spans="2:20">
      <c r="B109" s="44" t="s">
        <v>34</v>
      </c>
      <c r="C109" s="48"/>
      <c r="D109" s="154">
        <v>14196795</v>
      </c>
      <c r="E109" s="64">
        <v>13892591.84</v>
      </c>
      <c r="F109" s="64">
        <v>13286153</v>
      </c>
      <c r="G109" s="64" t="s">
        <v>93</v>
      </c>
      <c r="H109" s="64">
        <f>+'[3]COMPENSACIONES AVA'!$N$12</f>
        <v>336718306.42728233</v>
      </c>
      <c r="I109" s="64">
        <v>67560606.286630481</v>
      </c>
      <c r="J109" s="156">
        <v>1508920</v>
      </c>
    </row>
    <row r="110" spans="2:20">
      <c r="B110" s="44" t="s">
        <v>33</v>
      </c>
      <c r="C110" s="48"/>
      <c r="D110" s="154">
        <v>17131000</v>
      </c>
      <c r="E110" s="64"/>
      <c r="F110" s="64">
        <v>3880000</v>
      </c>
      <c r="G110" s="64" t="s">
        <v>94</v>
      </c>
      <c r="H110" s="64">
        <f>+'[3]COMPENSACIONES AVA'!$P$12</f>
        <v>57132022.019673981</v>
      </c>
      <c r="I110" s="64">
        <v>46224509.460651994</v>
      </c>
      <c r="J110" s="155"/>
    </row>
    <row r="111" spans="2:20">
      <c r="B111" s="44" t="s">
        <v>32</v>
      </c>
      <c r="C111" s="48"/>
      <c r="D111" s="154">
        <v>8264518</v>
      </c>
      <c r="E111" s="64">
        <v>56452620</v>
      </c>
      <c r="F111" s="64"/>
      <c r="G111" s="64"/>
      <c r="H111" s="64">
        <f>+'[3]COMPENSACIONES AVA'!$R$12</f>
        <v>506688181.51999998</v>
      </c>
      <c r="I111" s="64">
        <v>95151.316304347827</v>
      </c>
      <c r="J111" s="155">
        <v>6719825</v>
      </c>
    </row>
    <row r="112" spans="2:20">
      <c r="B112" s="44" t="s">
        <v>31</v>
      </c>
      <c r="C112" s="48"/>
      <c r="D112" s="154"/>
      <c r="E112" s="64"/>
      <c r="F112" s="64"/>
      <c r="G112" s="64"/>
      <c r="H112" s="64">
        <f>+'[3]COMPENSACIONES AVA'!$T$12</f>
        <v>0</v>
      </c>
      <c r="I112" s="64">
        <v>107838.15847826088</v>
      </c>
      <c r="J112" s="155"/>
    </row>
    <row r="113" spans="2:10">
      <c r="B113" s="44" t="s">
        <v>30</v>
      </c>
      <c r="C113" s="48"/>
      <c r="D113" s="154"/>
      <c r="E113" s="64">
        <v>42468600</v>
      </c>
      <c r="F113" s="64">
        <v>388000</v>
      </c>
      <c r="G113" s="64"/>
      <c r="H113" s="64"/>
      <c r="I113" s="64"/>
      <c r="J113" s="155"/>
    </row>
    <row r="114" spans="2:10">
      <c r="B114" s="44" t="s">
        <v>29</v>
      </c>
      <c r="C114" s="48"/>
      <c r="D114" s="154">
        <v>5850000</v>
      </c>
      <c r="E114" s="64">
        <v>894384</v>
      </c>
      <c r="F114" s="64">
        <v>43830000</v>
      </c>
      <c r="G114" s="64" t="s">
        <v>95</v>
      </c>
      <c r="H114" s="64">
        <f>+'[3]COMPENSACIONES AVA'!$X$12</f>
        <v>253955691.50576144</v>
      </c>
      <c r="I114" s="64">
        <v>38742444.288587034</v>
      </c>
      <c r="J114" s="155"/>
    </row>
    <row r="115" spans="2:10">
      <c r="B115" s="44" t="s">
        <v>28</v>
      </c>
      <c r="C115" s="69"/>
      <c r="D115" s="154"/>
      <c r="E115" s="64"/>
      <c r="F115" s="64"/>
      <c r="G115" s="64"/>
      <c r="H115" s="64">
        <f>+'[3]COMPENSACIONES AVA'!$Z$12</f>
        <v>22634595.122478247</v>
      </c>
      <c r="I115" s="64">
        <v>23557848.344579328</v>
      </c>
      <c r="J115" s="155"/>
    </row>
    <row r="116" spans="2:10">
      <c r="B116" s="44" t="s">
        <v>27</v>
      </c>
      <c r="C116" s="69"/>
      <c r="D116" s="64"/>
      <c r="E116" s="64"/>
      <c r="F116" s="64"/>
      <c r="G116" s="64" t="s">
        <v>96</v>
      </c>
      <c r="H116" s="64"/>
      <c r="I116" s="64"/>
      <c r="J116" s="155"/>
    </row>
    <row r="117" spans="2:10">
      <c r="B117" s="44" t="s">
        <v>26</v>
      </c>
      <c r="C117" s="69"/>
      <c r="D117" s="64"/>
      <c r="E117" s="64">
        <v>680000</v>
      </c>
      <c r="F117" s="64"/>
      <c r="G117" s="64"/>
      <c r="H117" s="64">
        <f>+'[3]COMPENSACIONES AVA'!$AD$12</f>
        <v>5173640.4330000002</v>
      </c>
      <c r="I117" s="64">
        <v>119051.55500000001</v>
      </c>
      <c r="J117" s="155">
        <v>638600</v>
      </c>
    </row>
    <row r="118" spans="2:10">
      <c r="B118" s="44" t="s">
        <v>25</v>
      </c>
      <c r="C118" s="69"/>
      <c r="D118" s="64">
        <v>40000</v>
      </c>
      <c r="E118" s="64">
        <v>416000</v>
      </c>
      <c r="F118" s="64"/>
      <c r="G118" s="64" t="s">
        <v>97</v>
      </c>
      <c r="H118" s="64">
        <f>+'[3]COMPENSACIONES AVA'!$AF$12</f>
        <v>141208750.12200001</v>
      </c>
      <c r="I118" s="64">
        <v>1200719.969</v>
      </c>
      <c r="J118" s="155">
        <v>1546900</v>
      </c>
    </row>
    <row r="119" spans="2:10" ht="15.75" thickBot="1">
      <c r="B119" s="45" t="s">
        <v>24</v>
      </c>
      <c r="C119" s="70"/>
      <c r="D119" s="157"/>
      <c r="E119" s="83"/>
      <c r="F119" s="83"/>
      <c r="G119" s="83" t="s">
        <v>98</v>
      </c>
      <c r="H119" s="64">
        <f>+'[3]COMPENSACIONES AVA'!$AH$12</f>
        <v>150341705.127</v>
      </c>
      <c r="I119" s="83">
        <v>14194346.829000002</v>
      </c>
      <c r="J119" s="158">
        <v>5077800</v>
      </c>
    </row>
    <row r="120" spans="2:10" ht="15.75" thickBot="1">
      <c r="B120" s="46" t="s">
        <v>23</v>
      </c>
      <c r="C120" s="47">
        <f>+SUM(C104:C119)</f>
        <v>0</v>
      </c>
      <c r="D120" s="47">
        <f>+SUM(D104:D119)</f>
        <v>65766193</v>
      </c>
      <c r="E120" s="47">
        <f t="shared" ref="E120:H120" si="11">+SUM(E104:E119)</f>
        <v>115002195.84</v>
      </c>
      <c r="F120" s="47">
        <f t="shared" si="11"/>
        <v>82797269</v>
      </c>
      <c r="G120" s="84">
        <f>+G119+G118+G116+G114+G110+G109+G108+G107+G106+G104+G105+G111+G112+G113+G115+G117</f>
        <v>1046693975</v>
      </c>
      <c r="H120" s="47">
        <f t="shared" si="11"/>
        <v>1582208039.574044</v>
      </c>
      <c r="I120" s="47">
        <f t="shared" ref="I120" si="12">+SUM(I104:I119)</f>
        <v>222003544.00323147</v>
      </c>
      <c r="J120" s="47">
        <f>+SUM(J104:J119)</f>
        <v>25006117</v>
      </c>
    </row>
  </sheetData>
  <mergeCells count="11">
    <mergeCell ref="B102:J102"/>
    <mergeCell ref="B62:J62"/>
    <mergeCell ref="L62:T62"/>
    <mergeCell ref="B82:J82"/>
    <mergeCell ref="B2:J2"/>
    <mergeCell ref="L2:T2"/>
    <mergeCell ref="B22:J22"/>
    <mergeCell ref="L22:T22"/>
    <mergeCell ref="B42:J42"/>
    <mergeCell ref="L42:T42"/>
    <mergeCell ref="L82:T8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0"/>
  <sheetViews>
    <sheetView workbookViewId="0">
      <selection activeCell="M11" sqref="M11"/>
    </sheetView>
  </sheetViews>
  <sheetFormatPr baseColWidth="10" defaultRowHeight="15"/>
  <cols>
    <col min="1" max="1" width="2.5703125" customWidth="1"/>
    <col min="2" max="2" width="25" customWidth="1"/>
    <col min="3" max="3" width="15" customWidth="1"/>
    <col min="4" max="4" width="16.5703125" customWidth="1"/>
    <col min="5" max="5" width="17.7109375" customWidth="1"/>
    <col min="6" max="6" width="15.42578125" customWidth="1"/>
    <col min="7" max="7" width="16.140625" customWidth="1"/>
    <col min="8" max="8" width="16.28515625" customWidth="1"/>
    <col min="9" max="9" width="15.140625" customWidth="1"/>
    <col min="10" max="10" width="16.42578125" customWidth="1"/>
    <col min="11" max="11" width="15.5703125" customWidth="1"/>
    <col min="12" max="12" width="16.140625" customWidth="1"/>
    <col min="13" max="13" width="16.5703125" customWidth="1"/>
    <col min="14" max="14" width="16.28515625" customWidth="1"/>
    <col min="15" max="15" width="19.5703125" customWidth="1"/>
  </cols>
  <sheetData>
    <row r="1" spans="2:15" ht="15.75" thickBot="1"/>
    <row r="2" spans="2:15" ht="15.75" thickBot="1">
      <c r="B2" s="144" t="s">
        <v>72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6"/>
    </row>
    <row r="3" spans="2:15" ht="15.75" thickBot="1">
      <c r="B3" s="27" t="s">
        <v>82</v>
      </c>
      <c r="C3" s="28" t="s">
        <v>56</v>
      </c>
      <c r="D3" s="13" t="s">
        <v>57</v>
      </c>
      <c r="E3" s="13" t="s">
        <v>58</v>
      </c>
      <c r="F3" s="13" t="s">
        <v>4</v>
      </c>
      <c r="G3" s="13" t="s">
        <v>59</v>
      </c>
      <c r="H3" s="13" t="s">
        <v>6</v>
      </c>
      <c r="I3" s="13" t="s">
        <v>60</v>
      </c>
      <c r="J3" s="13" t="s">
        <v>8</v>
      </c>
      <c r="K3" s="13" t="s">
        <v>61</v>
      </c>
      <c r="L3" s="13" t="s">
        <v>62</v>
      </c>
      <c r="M3" s="13" t="s">
        <v>63</v>
      </c>
      <c r="N3" s="29" t="s">
        <v>64</v>
      </c>
      <c r="O3" s="30" t="s">
        <v>40</v>
      </c>
    </row>
    <row r="4" spans="2:15">
      <c r="B4" s="22" t="s">
        <v>65</v>
      </c>
      <c r="C4" s="163">
        <f>+'Motivo de afectación-Empresa'!B4+'Motivo de afectación-Empresa'!C4+'Motivo de afectación-Empresa'!D4+'Motivo de afectación-Empresa'!E4+'Motivo de afectación-Empresa'!F4+'Motivo de afectación-Empresa'!G4+'Motivo de afectación-Empresa'!H4+'Motivo de afectación-Empresa'!I4</f>
        <v>243541046.89741939</v>
      </c>
      <c r="D4" s="163">
        <f>+'Motivo de afectación-Empresa'!B12+'Motivo de afectación-Empresa'!C12+'Motivo de afectación-Empresa'!D12+'Motivo de afectación-Empresa'!E12+'Motivo de afectación-Empresa'!F12+'Motivo de afectación-Empresa'!G12+'Motivo de afectación-Empresa'!H12+'Motivo de afectación-Empresa'!I12</f>
        <v>346896917.69571429</v>
      </c>
      <c r="E4" s="163">
        <f>+'Motivo de afectación-Empresa'!B20+'Motivo de afectación-Empresa'!C20+'Motivo de afectación-Empresa'!D20+'Motivo de afectación-Empresa'!E20+'Motivo de afectación-Empresa'!F20+'Motivo de afectación-Empresa'!G20+'Motivo de afectación-Empresa'!H20+'Motivo de afectación-Empresa'!I20</f>
        <v>1276509768.6434453</v>
      </c>
      <c r="F4" s="163">
        <f>+'Motivo de afectación-Empresa'!B28+'Motivo de afectación-Empresa'!C28+'Motivo de afectación-Empresa'!D28+'Motivo de afectación-Empresa'!E28+'Motivo de afectación-Empresa'!F28+'Motivo de afectación-Empresa'!G28+'Motivo de afectación-Empresa'!H28+'Motivo de afectación-Empresa'!I28</f>
        <v>470769590.02000004</v>
      </c>
      <c r="G4" s="163">
        <f>+'Motivo de afectación-Empresa'!B36+'Motivo de afectación-Empresa'!C36+'Motivo de afectación-Empresa'!D36+'Motivo de afectación-Empresa'!E36+'Motivo de afectación-Empresa'!F36+'Motivo de afectación-Empresa'!G36+'Motivo de afectación-Empresa'!H36+'Motivo de afectación-Empresa'!I36</f>
        <v>345590989.06719047</v>
      </c>
      <c r="H4" s="164">
        <f>+'Motivo de afectación-Empresa'!B44+'Motivo de afectación-Empresa'!C44+'Motivo de afectación-Empresa'!D44+'Motivo de afectación-Empresa'!E44+'Motivo de afectación-Empresa'!F44+'Motivo de afectación-Empresa'!G44+'Motivo de afectación-Empresa'!H44+'Motivo de afectación-Empresa'!I44</f>
        <v>340809979.11499995</v>
      </c>
      <c r="I4" s="163">
        <f>+'Motivo de afectación-Empresa'!B52+'Motivo de afectación-Empresa'!C52+'Motivo de afectación-Empresa'!D52+'Motivo de afectación-Empresa'!E52+'Motivo de afectación-Empresa'!F52+'Motivo de afectación-Empresa'!G52+'Motivo de afectación-Empresa'!H52+'Motivo de afectación-Empresa'!I52</f>
        <v>404111728.49693543</v>
      </c>
      <c r="J4" s="163">
        <f>+'Motivo de afectación-Empresa'!B60+'Motivo de afectación-Empresa'!C60+'Motivo de afectación-Empresa'!D60+'Motivo de afectación-Empresa'!E60+'Motivo de afectación-Empresa'!F60+'Motivo de afectación-Empresa'!G60+'Motivo de afectación-Empresa'!H60+'Motivo de afectación-Empresa'!I60</f>
        <v>745867842.09839988</v>
      </c>
      <c r="K4" s="163">
        <f>+'Motivo de afectación-Empresa'!B68+'Motivo de afectación-Empresa'!C68+'Motivo de afectación-Empresa'!D68+'Motivo de afectación-Empresa'!E68+'Motivo de afectación-Empresa'!F68+'Motivo de afectación-Empresa'!G68+'Motivo de afectación-Empresa'!H68+'Motivo de afectación-Empresa'!I68</f>
        <v>1132489142.967258</v>
      </c>
      <c r="L4" s="163">
        <f>+'Motivo de afectación-Empresa'!B76+'Motivo de afectación-Empresa'!C76+'Motivo de afectación-Empresa'!E76+'Motivo de afectación-Empresa'!F76+'Motivo de afectación-Empresa'!G76+'Motivo de afectación-Empresa'!H76+'Motivo de afectación-Empresa'!I76</f>
        <v>904676425.78709626</v>
      </c>
      <c r="M4" s="163">
        <f>+'Motivo de afectación-Empresa'!B84+'Motivo de afectación-Empresa'!C84+'Motivo de afectación-Empresa'!D84+'Motivo de afectación-Empresa'!E84+'Motivo de afectación-Empresa'!F84+'Motivo de afectación-Empresa'!G84+'Motivo de afectación-Empresa'!H84+'Motivo de afectación-Empresa'!I84</f>
        <v>1683072691.9344859</v>
      </c>
      <c r="N4" s="17"/>
      <c r="O4" s="18"/>
    </row>
    <row r="5" spans="2:15">
      <c r="B5" s="23" t="s">
        <v>66</v>
      </c>
      <c r="C5" s="163">
        <f>+'Motivo de afectación-Empresa'!B5+'Motivo de afectación-Empresa'!C5+'Motivo de afectación-Empresa'!D5+'Motivo de afectación-Empresa'!E5+'Motivo de afectación-Empresa'!F5+'Motivo de afectación-Empresa'!G5+'Motivo de afectación-Empresa'!H5+'Motivo de afectación-Empresa'!I5</f>
        <v>140159602.71774131</v>
      </c>
      <c r="D5" s="163">
        <f>+'Motivo de afectación-Empresa'!B13+'Motivo de afectación-Empresa'!C13+'Motivo de afectación-Empresa'!D13+'Motivo de afectación-Empresa'!E13+'Motivo de afectación-Empresa'!F13+'Motivo de afectación-Empresa'!G13+'Motivo de afectación-Empresa'!H13+'Motivo de afectación-Empresa'!I13</f>
        <v>277305570</v>
      </c>
      <c r="E5" s="163">
        <f>+'Motivo de afectación-Empresa'!B21+'Motivo de afectación-Empresa'!C21+'Motivo de afectación-Empresa'!D21+'Motivo de afectación-Empresa'!E21+'Motivo de afectación-Empresa'!F21+'Motivo de afectación-Empresa'!G21+'Motivo de afectación-Empresa'!H21+'Motivo de afectación-Empresa'!I21</f>
        <v>0</v>
      </c>
      <c r="F5" s="163">
        <f>+'Motivo de afectación-Empresa'!B29+'Motivo de afectación-Empresa'!C29+'Motivo de afectación-Empresa'!D29+'Motivo de afectación-Empresa'!E29+'Motivo de afectación-Empresa'!F29+'Motivo de afectación-Empresa'!G29+'Motivo de afectación-Empresa'!H29+'Motivo de afectación-Empresa'!I29</f>
        <v>419084.26</v>
      </c>
      <c r="G5" s="163">
        <f>+'Motivo de afectación-Empresa'!B37+'Motivo de afectación-Empresa'!C37+'Motivo de afectación-Empresa'!D37+'Motivo de afectación-Empresa'!E37+'Motivo de afectación-Empresa'!F37+'Motivo de afectación-Empresa'!G37+'Motivo de afectación-Empresa'!H37+'Motivo de afectación-Empresa'!I37</f>
        <v>198266.29709677419</v>
      </c>
      <c r="H5" s="164">
        <f>+'Motivo de afectación-Empresa'!B45+'Motivo de afectación-Empresa'!C45+'Motivo de afectación-Empresa'!D45+'Motivo de afectación-Empresa'!E45+'Motivo de afectación-Empresa'!F45+'Motivo de afectación-Empresa'!G45+'Motivo de afectación-Empresa'!H45+'Motivo de afectación-Empresa'!I45</f>
        <v>655363.91699999978</v>
      </c>
      <c r="I5" s="163">
        <f>+'Motivo de afectación-Empresa'!B53+'Motivo de afectación-Empresa'!C53+'Motivo de afectación-Empresa'!D53+'Motivo de afectación-Empresa'!E53+'Motivo de afectación-Empresa'!F53+'Motivo de afectación-Empresa'!G53+'Motivo de afectación-Empresa'!H53+'Motivo de afectación-Empresa'!I53</f>
        <v>3900581.3809999959</v>
      </c>
      <c r="J5" s="163">
        <f>+'Motivo de afectación-Empresa'!B61+'Motivo de afectación-Empresa'!C61+'Motivo de afectación-Empresa'!D61+'Motivo de afectación-Empresa'!E61+'Motivo de afectación-Empresa'!F61+'Motivo de afectación-Empresa'!G61+'Motivo de afectación-Empresa'!H61+'Motivo de afectación-Empresa'!I61</f>
        <v>29100054.948387101</v>
      </c>
      <c r="K5" s="163">
        <f>+'Motivo de afectación-Empresa'!B69+'Motivo de afectación-Empresa'!C69+'Motivo de afectación-Empresa'!D69+'Motivo de afectación-Empresa'!E69+'Motivo de afectación-Empresa'!F69+'Motivo de afectación-Empresa'!G69+'Motivo de afectación-Empresa'!H69+'Motivo de afectación-Empresa'!I69</f>
        <v>6116647.5935483873</v>
      </c>
      <c r="L5" s="163">
        <f>+'Motivo de afectación-Empresa'!B77+'Motivo de afectación-Empresa'!C77+'Motivo de afectación-Empresa'!E77+'Motivo de afectación-Empresa'!F77+'Motivo de afectación-Empresa'!G77+'Motivo de afectación-Empresa'!H77+'Motivo de afectación-Empresa'!I77</f>
        <v>7752031.3419354837</v>
      </c>
      <c r="M5" s="163">
        <f>+'Motivo de afectación-Empresa'!B85+'Motivo de afectación-Empresa'!C85+'Motivo de afectación-Empresa'!D85+'Motivo de afectación-Empresa'!E85+'Motivo de afectación-Empresa'!F85+'Motivo de afectación-Empresa'!G85+'Motivo de afectación-Empresa'!H85+'Motivo de afectación-Empresa'!I85</f>
        <v>12803240.109064136</v>
      </c>
      <c r="N5" s="11"/>
      <c r="O5" s="12"/>
    </row>
    <row r="6" spans="2:15">
      <c r="B6" s="23" t="s">
        <v>67</v>
      </c>
      <c r="C6" s="163">
        <f>+'Motivo de afectación-Empresa'!B6+'Motivo de afectación-Empresa'!C6+'Motivo de afectación-Empresa'!D6+'Motivo de afectación-Empresa'!E6+'Motivo de afectación-Empresa'!F6+'Motivo de afectación-Empresa'!G6+'Motivo de afectación-Empresa'!H6+'Motivo de afectación-Empresa'!I6</f>
        <v>1369254106.0691452</v>
      </c>
      <c r="D6" s="163">
        <f>+'Motivo de afectación-Empresa'!B14+'Motivo de afectación-Empresa'!C14+'Motivo de afectación-Empresa'!D14+'Motivo de afectación-Empresa'!E14+'Motivo de afectación-Empresa'!F14+'Motivo de afectación-Empresa'!G14+'Motivo de afectación-Empresa'!H14+'Motivo de afectación-Empresa'!I14</f>
        <v>755604281.85008562</v>
      </c>
      <c r="E6" s="163">
        <f>+'Motivo de afectación-Empresa'!B22+'Motivo de afectación-Empresa'!C22+'Motivo de afectación-Empresa'!D22+'Motivo de afectación-Empresa'!E22+'Motivo de afectación-Empresa'!F22+'Motivo de afectación-Empresa'!G22+'Motivo de afectación-Empresa'!H22+'Motivo de afectación-Empresa'!I22</f>
        <v>894531072.55991292</v>
      </c>
      <c r="F6" s="163">
        <f>+'Motivo de afectación-Empresa'!B30+'Motivo de afectación-Empresa'!C30+'Motivo de afectación-Empresa'!D30+'Motivo de afectación-Empresa'!E30+'Motivo de afectación-Empresa'!F30+'Motivo de afectación-Empresa'!G30+'Motivo de afectación-Empresa'!H30+'Motivo de afectación-Empresa'!I30</f>
        <v>1146921745.6894462</v>
      </c>
      <c r="G6" s="163">
        <f>+'Motivo de afectación-Empresa'!B38+'Motivo de afectación-Empresa'!C38+'Motivo de afectación-Empresa'!D38+'Motivo de afectación-Empresa'!E38+'Motivo de afectación-Empresa'!F38+'Motivo de afectación-Empresa'!G38+'Motivo de afectación-Empresa'!H38+'Motivo de afectación-Empresa'!I38</f>
        <v>607796475.12193584</v>
      </c>
      <c r="H6" s="164">
        <f>+'Motivo de afectación-Empresa'!B46+'Motivo de afectación-Empresa'!C46+'Motivo de afectación-Empresa'!D46+'Motivo de afectación-Empresa'!E46+'Motivo de afectación-Empresa'!F46+'Motivo de afectación-Empresa'!G46+'Motivo de afectación-Empresa'!H46+'Motivo de afectación-Empresa'!I46</f>
        <v>1257799039.4803519</v>
      </c>
      <c r="I6" s="163">
        <f>+'Motivo de afectación-Empresa'!B54+'Motivo de afectación-Empresa'!C54+'Motivo de afectación-Empresa'!D54+'Motivo de afectación-Empresa'!E54+'Motivo de afectación-Empresa'!F54+'Motivo de afectación-Empresa'!G54+'Motivo de afectación-Empresa'!H54+'Motivo de afectación-Empresa'!I54</f>
        <v>1116645516.5899777</v>
      </c>
      <c r="J6" s="163">
        <f>+'Motivo de afectación-Empresa'!B62+'Motivo de afectación-Empresa'!C62+'Motivo de afectación-Empresa'!D62+'Motivo de afectación-Empresa'!E62+'Motivo de afectación-Empresa'!F62+'Motivo de afectación-Empresa'!G62+'Motivo de afectación-Empresa'!H62+'Motivo de afectación-Empresa'!I62</f>
        <v>577897244.92600441</v>
      </c>
      <c r="K6" s="163">
        <f>+'Motivo de afectación-Empresa'!B70+'Motivo de afectación-Empresa'!C70+'Motivo de afectación-Empresa'!D70+'Motivo de afectación-Empresa'!E70+'Motivo de afectación-Empresa'!F70+'Motivo de afectación-Empresa'!G70+'Motivo de afectación-Empresa'!H70+'Motivo de afectación-Empresa'!I70</f>
        <v>915773867.39128411</v>
      </c>
      <c r="L6" s="163">
        <f>+'Motivo de afectación-Empresa'!B78+'Motivo de afectación-Empresa'!C78+'Motivo de afectación-Empresa'!E78+'Motivo de afectación-Empresa'!F78+'Motivo de afectación-Empresa'!G78+'Motivo de afectación-Empresa'!H78+'Motivo de afectación-Empresa'!I78</f>
        <v>659946066.73548722</v>
      </c>
      <c r="M6" s="163">
        <f>+'Motivo de afectación-Empresa'!B86+'Motivo de afectación-Empresa'!C86+'Motivo de afectación-Empresa'!D86+'Motivo de afectación-Empresa'!E86+'Motivo de afectación-Empresa'!F86+'Motivo de afectación-Empresa'!G86+'Motivo de afectación-Empresa'!H86+'Motivo de afectación-Empresa'!I86</f>
        <v>825820727.51160252</v>
      </c>
      <c r="N6" s="11"/>
      <c r="O6" s="12"/>
    </row>
    <row r="7" spans="2:15">
      <c r="B7" s="23" t="s">
        <v>68</v>
      </c>
      <c r="C7" s="163">
        <f>+'Motivo de afectación-Empresa'!B7+'Motivo de afectación-Empresa'!C7+'Motivo de afectación-Empresa'!D7+'Motivo de afectación-Empresa'!E7+'Motivo de afectación-Empresa'!F7+'Motivo de afectación-Empresa'!G7+'Motivo de afectación-Empresa'!H7+'Motivo de afectación-Empresa'!I7</f>
        <v>131145765.27580641</v>
      </c>
      <c r="D7" s="163">
        <f>+'Motivo de afectación-Empresa'!B15+'Motivo de afectación-Empresa'!C15+'Motivo de afectación-Empresa'!D15+'Motivo de afectación-Empresa'!E15+'Motivo de afectación-Empresa'!F15+'Motivo de afectación-Empresa'!G15+'Motivo de afectación-Empresa'!H15+'Motivo de afectación-Empresa'!I15</f>
        <v>272162473.65142852</v>
      </c>
      <c r="E7" s="163">
        <f>+'Motivo de afectación-Empresa'!B23+'Motivo de afectación-Empresa'!C23+'Motivo de afectación-Empresa'!D23+'Motivo de afectación-Empresa'!E23+'Motivo de afectación-Empresa'!F23+'Motivo de afectación-Empresa'!G23+'Motivo de afectación-Empresa'!H23+'Motivo de afectación-Empresa'!I23</f>
        <v>129518647.78064516</v>
      </c>
      <c r="F7" s="163">
        <f>+'Motivo de afectación-Empresa'!B31+'Motivo de afectación-Empresa'!C31+'Motivo de afectación-Empresa'!D31+'Motivo de afectación-Empresa'!E31+'Motivo de afectación-Empresa'!F31+'Motivo de afectación-Empresa'!G31+'Motivo de afectación-Empresa'!H31+'Motivo de afectación-Empresa'!I31</f>
        <v>149270482.18499997</v>
      </c>
      <c r="G7" s="163">
        <f>+'Motivo de afectación-Empresa'!B39+'Motivo de afectación-Empresa'!C39+'Motivo de afectación-Empresa'!D39+'Motivo de afectación-Empresa'!E39+'Motivo de afectación-Empresa'!F39+'Motivo de afectación-Empresa'!G39+'Motivo de afectación-Empresa'!H39+'Motivo de afectación-Empresa'!I39</f>
        <v>69302788.065806448</v>
      </c>
      <c r="H7" s="164">
        <f>+'Motivo de afectación-Empresa'!B47+'Motivo de afectación-Empresa'!C47+'Motivo de afectación-Empresa'!D47+'Motivo de afectación-Empresa'!E47+'Motivo de afectación-Empresa'!F47+'Motivo de afectación-Empresa'!G47+'Motivo de afectación-Empresa'!H47+'Motivo de afectación-Empresa'!I47</f>
        <v>83837474.292999968</v>
      </c>
      <c r="I7" s="163">
        <f>+'Motivo de afectación-Empresa'!B55+'Motivo de afectación-Empresa'!C55+'Motivo de afectación-Empresa'!D55+'Motivo de afectación-Empresa'!E55+'Motivo de afectación-Empresa'!F55+'Motivo de afectación-Empresa'!G55+'Motivo de afectación-Empresa'!H55+'Motivo de afectación-Empresa'!I55</f>
        <v>208802350.80419371</v>
      </c>
      <c r="J7" s="163">
        <f>+'Motivo de afectación-Empresa'!B63+'Motivo de afectación-Empresa'!C63+'Motivo de afectación-Empresa'!D63+'Motivo de afectación-Empresa'!E63+'Motivo de afectación-Empresa'!F63+'Motivo de afectación-Empresa'!G63+'Motivo de afectación-Empresa'!H63+'Motivo de afectación-Empresa'!I63</f>
        <v>144932607.31612915</v>
      </c>
      <c r="K7" s="163">
        <f>+'Motivo de afectación-Empresa'!B71+'Motivo de afectación-Empresa'!C71+'Motivo de afectación-Empresa'!D71+'Motivo de afectación-Empresa'!E71+'Motivo de afectación-Empresa'!F71+'Motivo de afectación-Empresa'!G71+'Motivo de afectación-Empresa'!H71+'Motivo de afectación-Empresa'!I71</f>
        <v>250046786.37122592</v>
      </c>
      <c r="L7" s="163">
        <f>+'Motivo de afectación-Empresa'!B79+'Motivo de afectación-Empresa'!C79+'Motivo de afectación-Empresa'!E79+'Motivo de afectación-Empresa'!F79+'Motivo de afectación-Empresa'!G79+'Motivo de afectación-Empresa'!H79+'Motivo de afectación-Empresa'!I79</f>
        <v>146647451.48387095</v>
      </c>
      <c r="M7" s="163">
        <f>+'Motivo de afectación-Empresa'!B87+'Motivo de afectación-Empresa'!C87+'Motivo de afectación-Empresa'!D87+'Motivo de afectación-Empresa'!E87+'Motivo de afectación-Empresa'!F87+'Motivo de afectación-Empresa'!G87+'Motivo de afectación-Empresa'!H87+'Motivo de afectación-Empresa'!I87</f>
        <v>201931369.79282606</v>
      </c>
      <c r="N7" s="11"/>
      <c r="O7" s="12"/>
    </row>
    <row r="8" spans="2:15">
      <c r="B8" s="23" t="s">
        <v>69</v>
      </c>
      <c r="C8" s="163">
        <f>+'Motivo de afectación-Empresa'!B8+'Motivo de afectación-Empresa'!C8+'Motivo de afectación-Empresa'!D8+'Motivo de afectación-Empresa'!E8+'Motivo de afectación-Empresa'!F8+'Motivo de afectación-Empresa'!G8+'Motivo de afectación-Empresa'!H8+'Motivo de afectación-Empresa'!I8</f>
        <v>803272181.83193576</v>
      </c>
      <c r="D8" s="163">
        <f>+'Motivo de afectación-Empresa'!B16+'Motivo de afectación-Empresa'!C16+'Motivo de afectación-Empresa'!D16+'Motivo de afectación-Empresa'!E16+'Motivo de afectación-Empresa'!F16+'Motivo de afectación-Empresa'!G16+'Motivo de afectación-Empresa'!H16+'Motivo de afectación-Empresa'!I16</f>
        <v>542043738.74571419</v>
      </c>
      <c r="E8" s="163">
        <f>+'Motivo de afectación-Empresa'!B24+'Motivo de afectación-Empresa'!C24+'Motivo de afectación-Empresa'!D24+'Motivo de afectación-Empresa'!E24+'Motivo de afectación-Empresa'!F24+'Motivo de afectación-Empresa'!G24+'Motivo de afectación-Empresa'!H24+'Motivo de afectación-Empresa'!I24</f>
        <v>532638451.44709671</v>
      </c>
      <c r="F8" s="163">
        <f>+'Motivo de afectación-Empresa'!B32+'Motivo de afectación-Empresa'!C32+'Motivo de afectación-Empresa'!D32+'Motivo de afectación-Empresa'!E32+'Motivo de afectación-Empresa'!F32+'Motivo de afectación-Empresa'!G32+'Motivo de afectación-Empresa'!H32+'Motivo de afectación-Empresa'!I32</f>
        <v>905073366.49999988</v>
      </c>
      <c r="G8" s="163">
        <f>+'Motivo de afectación-Empresa'!B40+'Motivo de afectación-Empresa'!C40+'Motivo de afectación-Empresa'!D40+'Motivo de afectación-Empresa'!E40+'Motivo de afectación-Empresa'!F40+'Motivo de afectación-Empresa'!G40+'Motivo de afectación-Empresa'!H40+'Motivo de afectación-Empresa'!I40</f>
        <v>394161241.39096773</v>
      </c>
      <c r="H8" s="164">
        <f>+'Motivo de afectación-Empresa'!B48+'Motivo de afectación-Empresa'!C48+'Motivo de afectación-Empresa'!D48+'Motivo de afectación-Empresa'!E48+'Motivo de afectación-Empresa'!F48+'Motivo de afectación-Empresa'!G48+'Motivo de afectación-Empresa'!H48+'Motivo de afectación-Empresa'!I48</f>
        <v>270860364.5079999</v>
      </c>
      <c r="I8" s="163">
        <f>+'Motivo de afectación-Empresa'!B56+'Motivo de afectación-Empresa'!C56+'Motivo de afectación-Empresa'!D56+'Motivo de afectación-Empresa'!E56+'Motivo de afectación-Empresa'!F56+'Motivo de afectación-Empresa'!G56+'Motivo de afectación-Empresa'!H56+'Motivo de afectación-Empresa'!I56</f>
        <v>389147875.19225806</v>
      </c>
      <c r="J8" s="163">
        <f>+'Motivo de afectación-Empresa'!B64+'Motivo de afectación-Empresa'!C64+'Motivo de afectación-Empresa'!D64+'Motivo de afectación-Empresa'!E64+'Motivo de afectación-Empresa'!F64+'Motivo de afectación-Empresa'!G64+'Motivo de afectación-Empresa'!H64+'Motivo de afectación-Empresa'!I64</f>
        <v>413994640.87096769</v>
      </c>
      <c r="K8" s="163">
        <f>+'Motivo de afectación-Empresa'!B72+'Motivo de afectación-Empresa'!C72+'Motivo de afectación-Empresa'!D72+'Motivo de afectación-Empresa'!E72+'Motivo de afectación-Empresa'!F72+'Motivo de afectación-Empresa'!G72+'Motivo de afectación-Empresa'!H72+'Motivo de afectación-Empresa'!I72</f>
        <v>344719528.79400009</v>
      </c>
      <c r="L8" s="163">
        <f>+'Motivo de afectación-Empresa'!B80+'Motivo de afectación-Empresa'!C80+'Motivo de afectación-Empresa'!E80+'Motivo de afectación-Empresa'!F80+'Motivo de afectación-Empresa'!G80+'Motivo de afectación-Empresa'!H80+'Motivo de afectación-Empresa'!I80</f>
        <v>356734193.90322578</v>
      </c>
      <c r="M8" s="163">
        <f>+'Motivo de afectación-Empresa'!B88+'Motivo de afectación-Empresa'!C88+'Motivo de afectación-Empresa'!D88+'Motivo de afectación-Empresa'!E88+'Motivo de afectación-Empresa'!F88+'Motivo de afectación-Empresa'!G88+'Motivo de afectación-Empresa'!H88+'Motivo de afectación-Empresa'!I88</f>
        <v>353944734.03500003</v>
      </c>
      <c r="N8" s="11"/>
      <c r="O8" s="12"/>
    </row>
    <row r="9" spans="2:15" ht="15.75" thickBot="1">
      <c r="B9" s="24" t="s">
        <v>70</v>
      </c>
      <c r="C9" s="163">
        <f>+'Motivo de afectación-Empresa'!B9+'Motivo de afectación-Empresa'!C9+'Motivo de afectación-Empresa'!D9+'Motivo de afectación-Empresa'!E9+'Motivo de afectación-Empresa'!F9+'Motivo de afectación-Empresa'!G9+'Motivo de afectación-Empresa'!H9+'Motivo de afectación-Empresa'!I9</f>
        <v>377920444.57967818</v>
      </c>
      <c r="D9" s="163">
        <f>+'Motivo de afectación-Empresa'!B17+'Motivo de afectación-Empresa'!C17+'Motivo de afectación-Empresa'!D17+'Motivo de afectación-Empresa'!E17+'Motivo de afectación-Empresa'!F17+'Motivo de afectación-Empresa'!G17+'Motivo de afectación-Empresa'!H17+'Motivo de afectación-Empresa'!I17</f>
        <v>49350672</v>
      </c>
      <c r="E9" s="163">
        <f>+'Motivo de afectación-Empresa'!B25+'Motivo de afectación-Empresa'!C25+'Motivo de afectación-Empresa'!D25+'Motivo de afectación-Empresa'!E25+'Motivo de afectación-Empresa'!F25+'Motivo de afectación-Empresa'!G25+'Motivo de afectación-Empresa'!H25+'Motivo de afectación-Empresa'!I25</f>
        <v>303506742</v>
      </c>
      <c r="F9" s="163">
        <f>+'Motivo de afectación-Empresa'!B33+'Motivo de afectación-Empresa'!C33+'Motivo de afectación-Empresa'!D33+'Motivo de afectación-Empresa'!E33+'Motivo de afectación-Empresa'!F33+'Motivo de afectación-Empresa'!G33+'Motivo de afectación-Empresa'!H33+'Motivo de afectación-Empresa'!I33</f>
        <v>69044430.879999951</v>
      </c>
      <c r="G9" s="163">
        <f>+'Motivo de afectación-Empresa'!B41+'Motivo de afectación-Empresa'!C41+'Motivo de afectación-Empresa'!D41+'Motivo de afectación-Empresa'!E41+'Motivo de afectación-Empresa'!F41+'Motivo de afectación-Empresa'!G41+'Motivo de afectación-Empresa'!H41+'Motivo de afectación-Empresa'!I41</f>
        <v>9953146.8732258063</v>
      </c>
      <c r="H9" s="164">
        <f>+'Motivo de afectación-Empresa'!B49+'Motivo de afectación-Empresa'!C49+'Motivo de afectación-Empresa'!D49+'Motivo de afectación-Empresa'!E49+'Motivo de afectación-Empresa'!F49+'Motivo de afectación-Empresa'!G49+'Motivo de afectación-Empresa'!H49+'Motivo de afectación-Empresa'!I49</f>
        <v>114110729.5600004</v>
      </c>
      <c r="I9" s="163">
        <f>+'Motivo de afectación-Empresa'!B57+'Motivo de afectación-Empresa'!C57+'Motivo de afectación-Empresa'!D57+'Motivo de afectación-Empresa'!E57+'Motivo de afectación-Empresa'!F57+'Motivo de afectación-Empresa'!G57+'Motivo de afectación-Empresa'!H57+'Motivo de afectación-Empresa'!I57</f>
        <v>248428368.09600055</v>
      </c>
      <c r="J9" s="163">
        <f>+'Motivo de afectación-Empresa'!B65+'Motivo de afectación-Empresa'!C65+'Motivo de afectación-Empresa'!D65+'Motivo de afectación-Empresa'!E65+'Motivo de afectación-Empresa'!F65+'Motivo de afectación-Empresa'!G65+'Motivo de afectación-Empresa'!H65+'Motivo de afectación-Empresa'!I65</f>
        <v>134431142.84516066</v>
      </c>
      <c r="K9" s="163">
        <f>+'Motivo de afectación-Empresa'!B73+'Motivo de afectación-Empresa'!C73+'Motivo de afectación-Empresa'!D73+'Motivo de afectación-Empresa'!E73+'Motivo de afectación-Empresa'!F73+'Motivo de afectación-Empresa'!G73+'Motivo de afectación-Empresa'!H73+'Motivo de afectación-Empresa'!I73</f>
        <v>195849774.37419307</v>
      </c>
      <c r="L9" s="163">
        <f>+'Motivo de afectación-Empresa'!B81+'Motivo de afectación-Empresa'!C81+'Motivo de afectación-Empresa'!E81+'Motivo de afectación-Empresa'!F81+'Motivo de afectación-Empresa'!G81+'Motivo de afectación-Empresa'!H81+'Motivo de afectación-Empresa'!I81</f>
        <v>93821655.264515921</v>
      </c>
      <c r="M9" s="163">
        <f>+'Motivo de afectación-Empresa'!B89+'Motivo de afectación-Empresa'!C89+'Motivo de afectación-Empresa'!D89+'Motivo de afectación-Empresa'!E89+'Motivo de afectación-Empresa'!F89+'Motivo de afectación-Empresa'!G89+'Motivo de afectación-Empresa'!H89+'Motivo de afectación-Empresa'!I89</f>
        <v>61904571.034296788</v>
      </c>
      <c r="N9" s="25"/>
      <c r="O9" s="26"/>
    </row>
    <row r="10" spans="2:15" ht="15.75" thickBot="1">
      <c r="B10" s="19" t="s">
        <v>71</v>
      </c>
      <c r="C10" s="165">
        <f>+SUM(C4:C9)</f>
        <v>3065293147.371726</v>
      </c>
      <c r="D10" s="165">
        <f t="shared" ref="D10:O10" si="0">+SUM(D4:D9)</f>
        <v>2243363653.9429426</v>
      </c>
      <c r="E10" s="165">
        <f t="shared" si="0"/>
        <v>3136704682.4311004</v>
      </c>
      <c r="F10" s="165">
        <f t="shared" si="0"/>
        <v>2741498699.5344462</v>
      </c>
      <c r="G10" s="165">
        <f t="shared" si="0"/>
        <v>1427002906.8162231</v>
      </c>
      <c r="H10" s="165">
        <f t="shared" si="0"/>
        <v>2068072950.8733523</v>
      </c>
      <c r="I10" s="165">
        <f t="shared" si="0"/>
        <v>2371036420.5603657</v>
      </c>
      <c r="J10" s="165">
        <f t="shared" si="0"/>
        <v>2046223533.005049</v>
      </c>
      <c r="K10" s="165">
        <f t="shared" si="0"/>
        <v>2844995747.4915094</v>
      </c>
      <c r="L10" s="165">
        <f t="shared" si="0"/>
        <v>2169577824.5161319</v>
      </c>
      <c r="M10" s="165">
        <f t="shared" si="0"/>
        <v>3139477334.4172754</v>
      </c>
      <c r="N10" s="20">
        <f t="shared" si="0"/>
        <v>0</v>
      </c>
      <c r="O10" s="21">
        <f t="shared" si="0"/>
        <v>0</v>
      </c>
    </row>
    <row r="12" spans="2:15" ht="15.75" thickBot="1"/>
    <row r="13" spans="2:15" ht="15.75" thickBot="1">
      <c r="E13" s="3"/>
      <c r="F13" s="112" t="s">
        <v>81</v>
      </c>
      <c r="G13" s="3"/>
      <c r="H13" s="3"/>
      <c r="I13" s="3"/>
      <c r="J13" s="3"/>
    </row>
    <row r="14" spans="2:15">
      <c r="E14" s="3"/>
    </row>
    <row r="17" spans="5:7">
      <c r="E17" s="3"/>
      <c r="F17" s="10"/>
      <c r="G17" s="3"/>
    </row>
    <row r="18" spans="5:7">
      <c r="E18" s="3"/>
      <c r="F18" s="10"/>
      <c r="G18" s="3"/>
    </row>
    <row r="19" spans="5:7">
      <c r="E19" s="3"/>
      <c r="F19" s="10"/>
      <c r="G19" s="3"/>
    </row>
    <row r="20" spans="5:7">
      <c r="E20" s="3"/>
      <c r="F20" s="10"/>
      <c r="G20" s="3"/>
    </row>
  </sheetData>
  <mergeCells count="1">
    <mergeCell ref="B2:O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topLeftCell="A68" workbookViewId="0">
      <selection activeCell="G100" sqref="G100"/>
    </sheetView>
  </sheetViews>
  <sheetFormatPr baseColWidth="10" defaultRowHeight="15"/>
  <cols>
    <col min="1" max="1" width="27.5703125" customWidth="1"/>
    <col min="2" max="2" width="15" customWidth="1"/>
    <col min="3" max="3" width="16.85546875" customWidth="1"/>
    <col min="4" max="4" width="17.85546875" customWidth="1"/>
    <col min="5" max="5" width="17.28515625" customWidth="1"/>
    <col min="6" max="6" width="17" customWidth="1"/>
    <col min="7" max="7" width="16.140625" customWidth="1"/>
    <col min="8" max="8" width="22.5703125" customWidth="1"/>
    <col min="9" max="9" width="17.140625" customWidth="1"/>
  </cols>
  <sheetData>
    <row r="1" spans="1:9" ht="15.75" thickBot="1"/>
    <row r="2" spans="1:9" ht="15.75" thickBot="1">
      <c r="A2" s="96" t="s">
        <v>55</v>
      </c>
      <c r="B2" s="95" t="s">
        <v>84</v>
      </c>
      <c r="C2" s="93" t="s">
        <v>73</v>
      </c>
      <c r="D2" s="93" t="s">
        <v>74</v>
      </c>
      <c r="E2" s="93" t="s">
        <v>75</v>
      </c>
      <c r="F2" s="93" t="s">
        <v>76</v>
      </c>
      <c r="G2" s="93" t="s">
        <v>77</v>
      </c>
      <c r="H2" s="93" t="s">
        <v>85</v>
      </c>
      <c r="I2" s="94" t="s">
        <v>78</v>
      </c>
    </row>
    <row r="3" spans="1:9" ht="15.75" thickBot="1">
      <c r="A3" s="88" t="s">
        <v>56</v>
      </c>
      <c r="B3" s="150"/>
      <c r="C3" s="150"/>
      <c r="D3" s="150"/>
      <c r="E3" s="150"/>
      <c r="F3" s="150"/>
      <c r="G3" s="150"/>
      <c r="H3" s="150"/>
      <c r="I3" s="151"/>
    </row>
    <row r="4" spans="1:9">
      <c r="A4" s="90" t="s">
        <v>65</v>
      </c>
      <c r="B4" s="97">
        <v>1176000</v>
      </c>
      <c r="C4" s="98">
        <v>28760564</v>
      </c>
      <c r="D4" s="99"/>
      <c r="E4" s="100">
        <v>53700</v>
      </c>
      <c r="F4" s="98">
        <v>20817768</v>
      </c>
      <c r="G4" s="98">
        <v>156788135.89741939</v>
      </c>
      <c r="H4" s="67"/>
      <c r="I4" s="101">
        <v>35944879</v>
      </c>
    </row>
    <row r="5" spans="1:9">
      <c r="A5" s="90" t="s">
        <v>66</v>
      </c>
      <c r="B5" s="97"/>
      <c r="C5" s="98">
        <v>1475014</v>
      </c>
      <c r="D5" s="99"/>
      <c r="E5" s="100">
        <v>445000</v>
      </c>
      <c r="F5" s="98">
        <v>0</v>
      </c>
      <c r="G5" s="98">
        <v>138239588.71774131</v>
      </c>
      <c r="H5" s="67"/>
      <c r="I5" s="101"/>
    </row>
    <row r="6" spans="1:9">
      <c r="A6" s="90" t="s">
        <v>67</v>
      </c>
      <c r="B6" s="97">
        <v>261600</v>
      </c>
      <c r="C6" s="98">
        <v>28875451</v>
      </c>
      <c r="D6" s="99">
        <v>69589649.339469999</v>
      </c>
      <c r="E6" s="100">
        <v>3503390</v>
      </c>
      <c r="F6" s="98">
        <v>198989264.5354839</v>
      </c>
      <c r="G6" s="98">
        <v>977391083.19419134</v>
      </c>
      <c r="H6" s="67"/>
      <c r="I6" s="101">
        <v>90643668</v>
      </c>
    </row>
    <row r="7" spans="1:9">
      <c r="A7" s="90" t="s">
        <v>68</v>
      </c>
      <c r="B7" s="97">
        <v>412000</v>
      </c>
      <c r="C7" s="98">
        <v>2870980</v>
      </c>
      <c r="D7" s="99"/>
      <c r="E7" s="100"/>
      <c r="F7" s="98">
        <v>92618416.177419364</v>
      </c>
      <c r="G7" s="98">
        <v>35244369.098387048</v>
      </c>
      <c r="H7" s="67"/>
      <c r="I7" s="101"/>
    </row>
    <row r="8" spans="1:9">
      <c r="A8" s="90" t="s">
        <v>69</v>
      </c>
      <c r="B8" s="97"/>
      <c r="C8" s="98">
        <v>394000</v>
      </c>
      <c r="D8" s="99"/>
      <c r="E8" s="100"/>
      <c r="F8" s="98">
        <v>49842524.317741938</v>
      </c>
      <c r="G8" s="98">
        <v>752105657.51419377</v>
      </c>
      <c r="H8" s="67"/>
      <c r="I8" s="101">
        <v>930000</v>
      </c>
    </row>
    <row r="9" spans="1:9">
      <c r="A9" s="90" t="s">
        <v>70</v>
      </c>
      <c r="B9" s="67"/>
      <c r="C9" s="102">
        <v>759800</v>
      </c>
      <c r="D9" s="67"/>
      <c r="E9" s="67"/>
      <c r="F9" s="14"/>
      <c r="G9" s="98">
        <v>377160644.57967818</v>
      </c>
      <c r="H9" s="67"/>
      <c r="I9" s="103"/>
    </row>
    <row r="10" spans="1:9" ht="15.75" thickBot="1">
      <c r="A10" s="91" t="s">
        <v>71</v>
      </c>
      <c r="B10" s="98">
        <f t="shared" ref="B10:F10" si="0">+SUM(B4:B9)</f>
        <v>1849600</v>
      </c>
      <c r="C10" s="98">
        <f t="shared" si="0"/>
        <v>63135809</v>
      </c>
      <c r="D10" s="98">
        <f t="shared" si="0"/>
        <v>69589649.339469999</v>
      </c>
      <c r="E10" s="98">
        <f t="shared" si="0"/>
        <v>4002090</v>
      </c>
      <c r="F10" s="98">
        <f t="shared" si="0"/>
        <v>362267973.03064519</v>
      </c>
      <c r="G10" s="98">
        <f>+SUM(G4:G9)</f>
        <v>2436929479.0016108</v>
      </c>
      <c r="H10" s="98">
        <f t="shared" ref="H10:I10" si="1">+SUM(H4:H9)</f>
        <v>0</v>
      </c>
      <c r="I10" s="104">
        <f t="shared" si="1"/>
        <v>127518547</v>
      </c>
    </row>
    <row r="11" spans="1:9" ht="15.75" thickBot="1">
      <c r="A11" s="15" t="s">
        <v>57</v>
      </c>
      <c r="B11" s="150"/>
      <c r="C11" s="150"/>
      <c r="D11" s="150"/>
      <c r="E11" s="150"/>
      <c r="F11" s="150"/>
      <c r="G11" s="150"/>
      <c r="H11" s="150"/>
      <c r="I11" s="151"/>
    </row>
    <row r="12" spans="1:9">
      <c r="A12" s="90" t="s">
        <v>65</v>
      </c>
      <c r="B12" s="97">
        <v>1222389</v>
      </c>
      <c r="C12" s="98">
        <v>30208570</v>
      </c>
      <c r="D12" s="99"/>
      <c r="E12" s="100">
        <v>8922100</v>
      </c>
      <c r="F12" s="98">
        <v>28392255.785714284</v>
      </c>
      <c r="G12" s="105">
        <v>215842456.91</v>
      </c>
      <c r="H12" s="67"/>
      <c r="I12" s="101">
        <v>62309146</v>
      </c>
    </row>
    <row r="13" spans="1:9">
      <c r="A13" s="90" t="s">
        <v>66</v>
      </c>
      <c r="B13" s="97"/>
      <c r="C13" s="98">
        <v>24000</v>
      </c>
      <c r="D13" s="99"/>
      <c r="E13" s="100">
        <v>120000</v>
      </c>
      <c r="F13" s="98">
        <v>0</v>
      </c>
      <c r="G13" s="105">
        <v>277161570</v>
      </c>
      <c r="H13" s="67"/>
      <c r="I13" s="101"/>
    </row>
    <row r="14" spans="1:9">
      <c r="A14" s="90" t="s">
        <v>67</v>
      </c>
      <c r="B14" s="97">
        <v>747600</v>
      </c>
      <c r="C14" s="98">
        <v>37879330</v>
      </c>
      <c r="D14" s="99">
        <v>73451606.335799992</v>
      </c>
      <c r="E14" s="100">
        <v>22431140</v>
      </c>
      <c r="F14" s="98">
        <v>293185723.51428562</v>
      </c>
      <c r="G14" s="105">
        <v>263600100</v>
      </c>
      <c r="H14" s="67"/>
      <c r="I14" s="101">
        <v>64308782</v>
      </c>
    </row>
    <row r="15" spans="1:9">
      <c r="A15" s="90" t="s">
        <v>68</v>
      </c>
      <c r="B15" s="97">
        <v>3633290</v>
      </c>
      <c r="C15" s="98">
        <v>4274520</v>
      </c>
      <c r="D15" s="99"/>
      <c r="E15" s="100"/>
      <c r="F15" s="98">
        <v>112609091.65142852</v>
      </c>
      <c r="G15" s="105">
        <v>151645572</v>
      </c>
      <c r="H15" s="67"/>
      <c r="I15" s="101"/>
    </row>
    <row r="16" spans="1:9">
      <c r="A16" s="90" t="s">
        <v>69</v>
      </c>
      <c r="B16" s="97">
        <v>400000</v>
      </c>
      <c r="C16" s="98">
        <v>249000</v>
      </c>
      <c r="D16" s="99">
        <v>3712561</v>
      </c>
      <c r="E16" s="100"/>
      <c r="F16" s="98">
        <v>40568218.199999988</v>
      </c>
      <c r="G16" s="105">
        <v>494439959.54571414</v>
      </c>
      <c r="H16" s="67"/>
      <c r="I16" s="101">
        <v>2674000</v>
      </c>
    </row>
    <row r="17" spans="1:9">
      <c r="A17" s="90" t="s">
        <v>70</v>
      </c>
      <c r="B17" s="67"/>
      <c r="C17" s="102">
        <v>0</v>
      </c>
      <c r="D17" s="67"/>
      <c r="E17" s="67"/>
      <c r="F17" s="98"/>
      <c r="G17" s="105">
        <v>49350672</v>
      </c>
      <c r="H17" s="67"/>
      <c r="I17" s="103"/>
    </row>
    <row r="18" spans="1:9" ht="15.75" thickBot="1">
      <c r="A18" s="91" t="s">
        <v>71</v>
      </c>
      <c r="B18" s="98">
        <f t="shared" ref="B18:F18" si="2">+SUM(B12:B17)</f>
        <v>6003279</v>
      </c>
      <c r="C18" s="98">
        <f>+SUM(C12:C17)</f>
        <v>72635420</v>
      </c>
      <c r="D18" s="98">
        <f t="shared" si="2"/>
        <v>77164167.335799992</v>
      </c>
      <c r="E18" s="98">
        <f t="shared" si="2"/>
        <v>31473240</v>
      </c>
      <c r="F18" s="98">
        <f t="shared" si="2"/>
        <v>474755289.1514284</v>
      </c>
      <c r="G18" s="98">
        <f>+SUM(G12:G17)</f>
        <v>1452040330.4557142</v>
      </c>
      <c r="H18" s="98">
        <f t="shared" ref="H18:I18" si="3">+SUM(H12:H17)</f>
        <v>0</v>
      </c>
      <c r="I18" s="104">
        <f t="shared" si="3"/>
        <v>129291928</v>
      </c>
    </row>
    <row r="19" spans="1:9" ht="15.75" thickBot="1">
      <c r="A19" s="15" t="s">
        <v>58</v>
      </c>
      <c r="B19" s="150"/>
      <c r="C19" s="150"/>
      <c r="D19" s="150"/>
      <c r="E19" s="150"/>
      <c r="F19" s="150"/>
      <c r="G19" s="150"/>
      <c r="H19" s="150"/>
      <c r="I19" s="151"/>
    </row>
    <row r="20" spans="1:9">
      <c r="A20" s="90" t="s">
        <v>65</v>
      </c>
      <c r="B20" s="97">
        <v>5610797</v>
      </c>
      <c r="C20" s="98">
        <v>56538826</v>
      </c>
      <c r="D20" s="99">
        <v>96756482.352799997</v>
      </c>
      <c r="E20" s="100">
        <v>31439169</v>
      </c>
      <c r="F20" s="98">
        <v>828787790.73064518</v>
      </c>
      <c r="G20" s="98">
        <v>230820770.56</v>
      </c>
      <c r="H20" s="102">
        <v>15485421</v>
      </c>
      <c r="I20" s="101">
        <v>11070512</v>
      </c>
    </row>
    <row r="21" spans="1:9">
      <c r="A21" s="90" t="s">
        <v>66</v>
      </c>
      <c r="B21" s="97"/>
      <c r="C21" s="98">
        <v>0</v>
      </c>
      <c r="D21" s="99"/>
      <c r="E21" s="100"/>
      <c r="F21" s="98">
        <v>0</v>
      </c>
      <c r="G21" s="98">
        <v>0</v>
      </c>
      <c r="H21" s="102"/>
      <c r="I21" s="101"/>
    </row>
    <row r="22" spans="1:9">
      <c r="A22" s="90" t="s">
        <v>67</v>
      </c>
      <c r="B22" s="97">
        <v>818100</v>
      </c>
      <c r="C22" s="98">
        <v>44618659</v>
      </c>
      <c r="D22" s="99">
        <v>66219601.308300003</v>
      </c>
      <c r="E22" s="100">
        <v>13710240</v>
      </c>
      <c r="F22" s="98">
        <v>203830502.2516129</v>
      </c>
      <c r="G22" s="98">
        <v>542468472</v>
      </c>
      <c r="H22" s="102">
        <v>112644</v>
      </c>
      <c r="I22" s="101">
        <v>22752854</v>
      </c>
    </row>
    <row r="23" spans="1:9">
      <c r="A23" s="90" t="s">
        <v>68</v>
      </c>
      <c r="B23" s="97">
        <v>108000</v>
      </c>
      <c r="C23" s="98">
        <v>4926518</v>
      </c>
      <c r="D23" s="99"/>
      <c r="E23" s="100"/>
      <c r="F23" s="98">
        <v>107036825.78064516</v>
      </c>
      <c r="G23" s="98">
        <v>17447304</v>
      </c>
      <c r="H23" s="102"/>
      <c r="I23" s="101"/>
    </row>
    <row r="24" spans="1:9">
      <c r="A24" s="90" t="s">
        <v>69</v>
      </c>
      <c r="B24" s="97">
        <v>350000</v>
      </c>
      <c r="C24" s="98">
        <v>403000</v>
      </c>
      <c r="D24" s="99">
        <v>21142040</v>
      </c>
      <c r="E24" s="100"/>
      <c r="F24" s="98">
        <v>37031106.114838704</v>
      </c>
      <c r="G24" s="98">
        <v>468789524.82451606</v>
      </c>
      <c r="H24" s="102">
        <v>3422780.5077419351</v>
      </c>
      <c r="I24" s="101">
        <v>1500000</v>
      </c>
    </row>
    <row r="25" spans="1:9">
      <c r="A25" s="90" t="s">
        <v>70</v>
      </c>
      <c r="B25" s="67"/>
      <c r="C25" s="102">
        <v>0</v>
      </c>
      <c r="D25" s="67"/>
      <c r="E25" s="67"/>
      <c r="F25" s="14"/>
      <c r="G25" s="102">
        <v>296184882</v>
      </c>
      <c r="H25" s="102">
        <v>7321860</v>
      </c>
      <c r="I25" s="103"/>
    </row>
    <row r="26" spans="1:9" ht="15.75" thickBot="1">
      <c r="A26" s="91" t="s">
        <v>71</v>
      </c>
      <c r="B26" s="98">
        <f>+SUM(B20:B25)</f>
        <v>6886897</v>
      </c>
      <c r="C26" s="98">
        <f t="shared" ref="C26:I26" si="4">+SUM(C20:C25)</f>
        <v>106487003</v>
      </c>
      <c r="D26" s="98">
        <f t="shared" si="4"/>
        <v>184118123.6611</v>
      </c>
      <c r="E26" s="98">
        <f t="shared" si="4"/>
        <v>45149409</v>
      </c>
      <c r="F26" s="98">
        <f t="shared" si="4"/>
        <v>1176686224.8777418</v>
      </c>
      <c r="G26" s="98">
        <f t="shared" si="4"/>
        <v>1555710953.384516</v>
      </c>
      <c r="H26" s="98">
        <f t="shared" si="4"/>
        <v>26342705.507741936</v>
      </c>
      <c r="I26" s="104">
        <f t="shared" si="4"/>
        <v>35323366</v>
      </c>
    </row>
    <row r="27" spans="1:9" ht="15.75" thickBot="1">
      <c r="A27" s="15" t="s">
        <v>4</v>
      </c>
      <c r="B27" s="150"/>
      <c r="C27" s="150"/>
      <c r="D27" s="150"/>
      <c r="E27" s="150"/>
      <c r="F27" s="150"/>
      <c r="G27" s="150"/>
      <c r="H27" s="150"/>
      <c r="I27" s="151"/>
    </row>
    <row r="28" spans="1:9">
      <c r="A28" s="90" t="s">
        <v>65</v>
      </c>
      <c r="B28" s="97"/>
      <c r="C28" s="98">
        <v>22852430</v>
      </c>
      <c r="D28" s="99"/>
      <c r="E28" s="100">
        <v>3815200</v>
      </c>
      <c r="F28" s="98">
        <v>158336357.80000001</v>
      </c>
      <c r="G28" s="98">
        <v>266473220.53000003</v>
      </c>
      <c r="H28" s="102">
        <v>9296883.6899999958</v>
      </c>
      <c r="I28" s="101">
        <v>9995498</v>
      </c>
    </row>
    <row r="29" spans="1:9">
      <c r="A29" s="90" t="s">
        <v>66</v>
      </c>
      <c r="B29" s="97"/>
      <c r="C29" s="98">
        <v>154000</v>
      </c>
      <c r="D29" s="99"/>
      <c r="E29" s="100"/>
      <c r="F29" s="98">
        <v>0</v>
      </c>
      <c r="G29" s="98">
        <v>265084.26</v>
      </c>
      <c r="H29" s="102">
        <v>0</v>
      </c>
      <c r="I29" s="101"/>
    </row>
    <row r="30" spans="1:9">
      <c r="A30" s="90" t="s">
        <v>67</v>
      </c>
      <c r="B30" s="97"/>
      <c r="C30" s="98">
        <v>38550593</v>
      </c>
      <c r="D30" s="99">
        <v>211499217.47944003</v>
      </c>
      <c r="E30" s="100">
        <v>35649850</v>
      </c>
      <c r="F30" s="98">
        <v>139061733.89999998</v>
      </c>
      <c r="G30" s="98">
        <v>677350243.83500624</v>
      </c>
      <c r="H30" s="102">
        <v>3203101.4750000001</v>
      </c>
      <c r="I30" s="101">
        <v>41607006</v>
      </c>
    </row>
    <row r="31" spans="1:9">
      <c r="A31" s="90" t="s">
        <v>68</v>
      </c>
      <c r="B31" s="97"/>
      <c r="C31" s="98">
        <v>2956623</v>
      </c>
      <c r="D31" s="99"/>
      <c r="E31" s="100"/>
      <c r="F31" s="98">
        <v>123611285.77500001</v>
      </c>
      <c r="G31" s="98">
        <v>22607900.45999999</v>
      </c>
      <c r="H31" s="102">
        <v>94672.95</v>
      </c>
      <c r="I31" s="101"/>
    </row>
    <row r="32" spans="1:9">
      <c r="A32" s="90" t="s">
        <v>69</v>
      </c>
      <c r="B32" s="97"/>
      <c r="C32" s="98">
        <v>140000</v>
      </c>
      <c r="D32" s="99">
        <v>210000</v>
      </c>
      <c r="E32" s="100"/>
      <c r="F32" s="98">
        <v>550141356.68499994</v>
      </c>
      <c r="G32" s="98">
        <v>336783240.79999995</v>
      </c>
      <c r="H32" s="102">
        <v>15939769.015000001</v>
      </c>
      <c r="I32" s="101">
        <v>1859000</v>
      </c>
    </row>
    <row r="33" spans="1:9">
      <c r="A33" s="90" t="s">
        <v>70</v>
      </c>
      <c r="B33" s="67"/>
      <c r="C33" s="102">
        <v>274000</v>
      </c>
      <c r="D33" s="67"/>
      <c r="E33" s="67"/>
      <c r="F33" s="14"/>
      <c r="G33" s="102">
        <v>66892750.704999961</v>
      </c>
      <c r="H33" s="102">
        <v>1877680.1749999998</v>
      </c>
      <c r="I33" s="103"/>
    </row>
    <row r="34" spans="1:9" ht="15.75" thickBot="1">
      <c r="A34" s="91" t="s">
        <v>71</v>
      </c>
      <c r="B34" s="98">
        <f>+SUM(B28:B33)</f>
        <v>0</v>
      </c>
      <c r="C34" s="98">
        <f t="shared" ref="C34:I34" si="5">+SUM(C28:C33)</f>
        <v>64927646</v>
      </c>
      <c r="D34" s="98">
        <f t="shared" si="5"/>
        <v>211709217.47944003</v>
      </c>
      <c r="E34" s="98">
        <f t="shared" si="5"/>
        <v>39465050</v>
      </c>
      <c r="F34" s="98">
        <f t="shared" si="5"/>
        <v>971150734.15999997</v>
      </c>
      <c r="G34" s="98">
        <f t="shared" si="5"/>
        <v>1370372440.5900061</v>
      </c>
      <c r="H34" s="98">
        <f t="shared" si="5"/>
        <v>30412107.304999996</v>
      </c>
      <c r="I34" s="104">
        <f t="shared" si="5"/>
        <v>53461504</v>
      </c>
    </row>
    <row r="35" spans="1:9" ht="15.75" thickBot="1">
      <c r="A35" s="15" t="s">
        <v>59</v>
      </c>
      <c r="B35" s="150"/>
      <c r="C35" s="150"/>
      <c r="D35" s="150"/>
      <c r="E35" s="150"/>
      <c r="F35" s="150"/>
      <c r="G35" s="150"/>
      <c r="H35" s="150"/>
      <c r="I35" s="151"/>
    </row>
    <row r="36" spans="1:9">
      <c r="A36" s="90" t="s">
        <v>65</v>
      </c>
      <c r="B36" s="97"/>
      <c r="C36" s="98">
        <v>26522118</v>
      </c>
      <c r="D36" s="99">
        <v>6407521.6058999998</v>
      </c>
      <c r="E36" s="100">
        <v>16048600</v>
      </c>
      <c r="F36" s="98">
        <v>4813914.3548387093</v>
      </c>
      <c r="G36" s="98">
        <v>222168806.66258085</v>
      </c>
      <c r="H36" s="102">
        <v>28656576.443870906</v>
      </c>
      <c r="I36" s="101">
        <v>40973452</v>
      </c>
    </row>
    <row r="37" spans="1:9">
      <c r="A37" s="90" t="s">
        <v>66</v>
      </c>
      <c r="B37" s="97"/>
      <c r="C37" s="98">
        <v>76000</v>
      </c>
      <c r="D37" s="99"/>
      <c r="E37" s="100"/>
      <c r="F37" s="98">
        <v>0</v>
      </c>
      <c r="G37" s="98">
        <v>122266.29709677419</v>
      </c>
      <c r="H37" s="102">
        <v>0</v>
      </c>
      <c r="I37" s="101"/>
    </row>
    <row r="38" spans="1:9">
      <c r="A38" s="90" t="s">
        <v>67</v>
      </c>
      <c r="B38" s="97"/>
      <c r="C38" s="98">
        <v>13419602</v>
      </c>
      <c r="D38" s="99"/>
      <c r="E38" s="100">
        <v>23590150</v>
      </c>
      <c r="F38" s="98">
        <v>320051776.75</v>
      </c>
      <c r="G38" s="98">
        <v>196637250.67677444</v>
      </c>
      <c r="H38" s="102">
        <v>7715994.6951612886</v>
      </c>
      <c r="I38" s="101">
        <v>46381701</v>
      </c>
    </row>
    <row r="39" spans="1:9">
      <c r="A39" s="90" t="s">
        <v>68</v>
      </c>
      <c r="B39" s="97"/>
      <c r="C39" s="98">
        <v>4195000</v>
      </c>
      <c r="D39" s="99"/>
      <c r="E39" s="100"/>
      <c r="F39" s="98">
        <v>59001082.199999996</v>
      </c>
      <c r="G39" s="98">
        <v>6106705.8658064501</v>
      </c>
      <c r="H39" s="102">
        <v>0</v>
      </c>
      <c r="I39" s="101"/>
    </row>
    <row r="40" spans="1:9">
      <c r="A40" s="90" t="s">
        <v>69</v>
      </c>
      <c r="B40" s="97"/>
      <c r="C40" s="98">
        <v>286519</v>
      </c>
      <c r="D40" s="99">
        <v>3781824</v>
      </c>
      <c r="E40" s="100"/>
      <c r="F40" s="98">
        <v>24136027.945806451</v>
      </c>
      <c r="G40" s="98">
        <v>281727984.46709675</v>
      </c>
      <c r="H40" s="102">
        <v>81964681.978064507</v>
      </c>
      <c r="I40" s="101">
        <v>2264204</v>
      </c>
    </row>
    <row r="41" spans="1:9">
      <c r="A41" s="90" t="s">
        <v>70</v>
      </c>
      <c r="B41" s="67"/>
      <c r="C41" s="102">
        <v>8370294</v>
      </c>
      <c r="D41" s="67"/>
      <c r="E41" s="67"/>
      <c r="F41" s="98"/>
      <c r="G41" s="102">
        <v>1582852.8732258063</v>
      </c>
      <c r="H41" s="102">
        <v>0</v>
      </c>
      <c r="I41" s="103"/>
    </row>
    <row r="42" spans="1:9" ht="15.75" thickBot="1">
      <c r="A42" s="91" t="s">
        <v>71</v>
      </c>
      <c r="B42" s="98">
        <f>+SUM(B36:B41)</f>
        <v>0</v>
      </c>
      <c r="C42" s="98">
        <f t="shared" ref="C42:I42" si="6">+SUM(C36:C41)</f>
        <v>52869533</v>
      </c>
      <c r="D42" s="98">
        <f t="shared" si="6"/>
        <v>10189345.605900001</v>
      </c>
      <c r="E42" s="98">
        <f t="shared" si="6"/>
        <v>39638750</v>
      </c>
      <c r="F42" s="98">
        <f t="shared" si="6"/>
        <v>408002801.25064516</v>
      </c>
      <c r="G42" s="98">
        <f t="shared" si="6"/>
        <v>708345866.84258115</v>
      </c>
      <c r="H42" s="98">
        <f t="shared" si="6"/>
        <v>118337253.11709669</v>
      </c>
      <c r="I42" s="104">
        <f t="shared" si="6"/>
        <v>89619357</v>
      </c>
    </row>
    <row r="43" spans="1:9" ht="15.75" thickBot="1">
      <c r="A43" s="15" t="s">
        <v>6</v>
      </c>
      <c r="B43" s="150"/>
      <c r="C43" s="150"/>
      <c r="D43" s="150"/>
      <c r="E43" s="150"/>
      <c r="F43" s="150"/>
      <c r="G43" s="150"/>
      <c r="H43" s="150"/>
      <c r="I43" s="151"/>
    </row>
    <row r="44" spans="1:9">
      <c r="A44" s="90" t="s">
        <v>65</v>
      </c>
      <c r="B44" s="97"/>
      <c r="C44" s="98">
        <v>22372023</v>
      </c>
      <c r="D44" s="106">
        <v>6662993.6639999999</v>
      </c>
      <c r="E44" s="100">
        <v>5711050</v>
      </c>
      <c r="F44" s="98">
        <v>175924406.57999998</v>
      </c>
      <c r="G44" s="98">
        <v>31327687.110999968</v>
      </c>
      <c r="H44" s="102">
        <v>10694495.759999983</v>
      </c>
      <c r="I44" s="101">
        <v>88117323</v>
      </c>
    </row>
    <row r="45" spans="1:9">
      <c r="A45" s="90" t="s">
        <v>66</v>
      </c>
      <c r="B45" s="97"/>
      <c r="C45" s="98">
        <v>0</v>
      </c>
      <c r="D45" s="99"/>
      <c r="E45" s="100"/>
      <c r="F45" s="98"/>
      <c r="G45" s="98">
        <v>655363.91699999978</v>
      </c>
      <c r="H45" s="102">
        <v>0</v>
      </c>
      <c r="I45" s="101"/>
    </row>
    <row r="46" spans="1:9">
      <c r="A46" s="90" t="s">
        <v>67</v>
      </c>
      <c r="B46" s="97"/>
      <c r="C46" s="98">
        <v>22803088</v>
      </c>
      <c r="D46" s="99">
        <v>264445623.66435999</v>
      </c>
      <c r="E46" s="100">
        <v>7133400</v>
      </c>
      <c r="F46" s="98">
        <v>66130554.379999995</v>
      </c>
      <c r="G46" s="98">
        <v>848360439.26399207</v>
      </c>
      <c r="H46" s="102">
        <v>8855564.1719999928</v>
      </c>
      <c r="I46" s="101">
        <v>40070370</v>
      </c>
    </row>
    <row r="47" spans="1:9">
      <c r="A47" s="90" t="s">
        <v>68</v>
      </c>
      <c r="B47" s="97"/>
      <c r="C47" s="98">
        <v>3291000</v>
      </c>
      <c r="D47" s="99"/>
      <c r="E47" s="100"/>
      <c r="F47" s="98">
        <v>61312684.509999983</v>
      </c>
      <c r="G47" s="98">
        <v>15745036.592999989</v>
      </c>
      <c r="H47" s="102">
        <v>3488753.1899999995</v>
      </c>
      <c r="I47" s="101"/>
    </row>
    <row r="48" spans="1:9">
      <c r="A48" s="90" t="s">
        <v>69</v>
      </c>
      <c r="B48" s="97"/>
      <c r="C48" s="98">
        <v>184000</v>
      </c>
      <c r="D48" s="99">
        <v>797797</v>
      </c>
      <c r="E48" s="100"/>
      <c r="F48" s="98">
        <v>23338780.68599999</v>
      </c>
      <c r="G48" s="98">
        <v>224085551.85899991</v>
      </c>
      <c r="H48" s="102">
        <v>14473434.962999996</v>
      </c>
      <c r="I48" s="101">
        <v>7980800</v>
      </c>
    </row>
    <row r="49" spans="1:9">
      <c r="A49" s="90" t="s">
        <v>70</v>
      </c>
      <c r="B49" s="67"/>
      <c r="C49" s="102">
        <v>1036000</v>
      </c>
      <c r="D49" s="67"/>
      <c r="E49" s="67"/>
      <c r="F49" s="14"/>
      <c r="G49" s="102">
        <v>103371430.96800041</v>
      </c>
      <c r="H49" s="102">
        <v>9703298.5919999909</v>
      </c>
      <c r="I49" s="103"/>
    </row>
    <row r="50" spans="1:9" ht="15.75" thickBot="1">
      <c r="A50" s="91" t="s">
        <v>71</v>
      </c>
      <c r="B50" s="98">
        <f t="shared" ref="B50:F50" si="7">+SUM(B44:B49)</f>
        <v>0</v>
      </c>
      <c r="C50" s="98">
        <f t="shared" si="7"/>
        <v>49686111</v>
      </c>
      <c r="D50" s="98">
        <f t="shared" si="7"/>
        <v>271906414.32835996</v>
      </c>
      <c r="E50" s="98">
        <f t="shared" si="7"/>
        <v>12844450</v>
      </c>
      <c r="F50" s="98">
        <f t="shared" si="7"/>
        <v>326706426.15599996</v>
      </c>
      <c r="G50" s="98">
        <f>+SUM(G44:G49)</f>
        <v>1223545509.7119923</v>
      </c>
      <c r="H50" s="98">
        <f t="shared" ref="H50:I50" si="8">+SUM(H44:H49)</f>
        <v>47215546.676999956</v>
      </c>
      <c r="I50" s="104">
        <f t="shared" si="8"/>
        <v>136168493</v>
      </c>
    </row>
    <row r="51" spans="1:9" ht="15.75" thickBot="1">
      <c r="A51" s="15" t="s">
        <v>60</v>
      </c>
      <c r="B51" s="150"/>
      <c r="C51" s="150"/>
      <c r="D51" s="150"/>
      <c r="E51" s="150"/>
      <c r="F51" s="150"/>
      <c r="G51" s="150"/>
      <c r="H51" s="150"/>
      <c r="I51" s="151"/>
    </row>
    <row r="52" spans="1:9">
      <c r="A52" s="90" t="s">
        <v>65</v>
      </c>
      <c r="B52" s="97"/>
      <c r="C52" s="98">
        <v>28896774</v>
      </c>
      <c r="D52" s="99"/>
      <c r="E52" s="100">
        <v>9812329</v>
      </c>
      <c r="F52" s="98">
        <v>196813162.24193546</v>
      </c>
      <c r="G52" s="107">
        <v>134466211.95599997</v>
      </c>
      <c r="H52" s="102">
        <v>26237380.298999954</v>
      </c>
      <c r="I52" s="101">
        <v>7885871</v>
      </c>
    </row>
    <row r="53" spans="1:9">
      <c r="A53" s="90" t="s">
        <v>66</v>
      </c>
      <c r="B53" s="97"/>
      <c r="C53" s="98">
        <v>0</v>
      </c>
      <c r="D53" s="99"/>
      <c r="E53" s="100">
        <v>662888</v>
      </c>
      <c r="F53" s="98">
        <v>0</v>
      </c>
      <c r="G53" s="98">
        <v>3185525.108999996</v>
      </c>
      <c r="H53" s="102">
        <v>52168.271999999983</v>
      </c>
      <c r="I53" s="101"/>
    </row>
    <row r="54" spans="1:9">
      <c r="A54" s="90" t="s">
        <v>67</v>
      </c>
      <c r="B54" s="97"/>
      <c r="C54" s="98">
        <v>12637892</v>
      </c>
      <c r="D54" s="99">
        <v>23720744.135849997</v>
      </c>
      <c r="E54" s="100">
        <v>14434962</v>
      </c>
      <c r="F54" s="98">
        <v>143664594.51612902</v>
      </c>
      <c r="G54" s="98">
        <v>848031127.04699874</v>
      </c>
      <c r="H54" s="102">
        <v>3335508.890999998</v>
      </c>
      <c r="I54" s="101">
        <v>70820688</v>
      </c>
    </row>
    <row r="55" spans="1:9">
      <c r="A55" s="90" t="s">
        <v>68</v>
      </c>
      <c r="B55" s="97"/>
      <c r="C55" s="98">
        <v>916618</v>
      </c>
      <c r="D55" s="99"/>
      <c r="E55" s="100"/>
      <c r="F55" s="98">
        <v>115971758.57419354</v>
      </c>
      <c r="G55" s="98">
        <v>89442502.344000161</v>
      </c>
      <c r="H55" s="102">
        <v>2471471.8859999999</v>
      </c>
      <c r="I55" s="101"/>
    </row>
    <row r="56" spans="1:9">
      <c r="A56" s="90" t="s">
        <v>69</v>
      </c>
      <c r="B56" s="97"/>
      <c r="C56" s="98">
        <v>310000</v>
      </c>
      <c r="D56" s="99">
        <v>1972300</v>
      </c>
      <c r="E56" s="100"/>
      <c r="F56" s="98">
        <v>26903376.70645161</v>
      </c>
      <c r="G56" s="98">
        <v>335702194.37129033</v>
      </c>
      <c r="H56" s="102">
        <v>11078804.114516128</v>
      </c>
      <c r="I56" s="101">
        <v>13181200</v>
      </c>
    </row>
    <row r="57" spans="1:9">
      <c r="A57" s="90" t="s">
        <v>70</v>
      </c>
      <c r="B57" s="67"/>
      <c r="C57" s="102">
        <v>994254</v>
      </c>
      <c r="D57" s="67"/>
      <c r="E57" s="67"/>
      <c r="F57" s="14"/>
      <c r="G57" s="102">
        <v>241447804.88400054</v>
      </c>
      <c r="H57" s="102">
        <v>5986309.2119999984</v>
      </c>
      <c r="I57" s="103"/>
    </row>
    <row r="58" spans="1:9" ht="15.75" thickBot="1">
      <c r="A58" s="91" t="s">
        <v>71</v>
      </c>
      <c r="B58" s="98">
        <f>+SUM(B52:B57)</f>
        <v>0</v>
      </c>
      <c r="C58" s="98">
        <f t="shared" ref="C58:I58" si="9">+SUM(C52:C57)</f>
        <v>43755538</v>
      </c>
      <c r="D58" s="98">
        <f t="shared" si="9"/>
        <v>25693044.135849997</v>
      </c>
      <c r="E58" s="98">
        <f t="shared" si="9"/>
        <v>24910179</v>
      </c>
      <c r="F58" s="98">
        <f t="shared" si="9"/>
        <v>483352892.03870964</v>
      </c>
      <c r="G58" s="98">
        <f t="shared" si="9"/>
        <v>1652275365.7112896</v>
      </c>
      <c r="H58" s="98">
        <f t="shared" si="9"/>
        <v>49161642.674516082</v>
      </c>
      <c r="I58" s="104">
        <f t="shared" si="9"/>
        <v>91887759</v>
      </c>
    </row>
    <row r="59" spans="1:9" ht="15.75" thickBot="1">
      <c r="A59" s="15" t="s">
        <v>8</v>
      </c>
      <c r="B59" s="150"/>
      <c r="C59" s="150"/>
      <c r="D59" s="150"/>
      <c r="E59" s="150"/>
      <c r="F59" s="150"/>
      <c r="G59" s="150"/>
      <c r="H59" s="150"/>
      <c r="I59" s="151"/>
    </row>
    <row r="60" spans="1:9">
      <c r="A60" s="90" t="s">
        <v>65</v>
      </c>
      <c r="B60" s="97"/>
      <c r="C60" s="98">
        <v>21345826</v>
      </c>
      <c r="D60" s="99">
        <v>28369040.698400002</v>
      </c>
      <c r="E60" s="100">
        <v>28481739</v>
      </c>
      <c r="F60" s="98">
        <v>464534837.30322576</v>
      </c>
      <c r="G60" s="98">
        <v>90919705.348387077</v>
      </c>
      <c r="H60" s="98">
        <v>81455030.748387024</v>
      </c>
      <c r="I60" s="101">
        <v>30761663</v>
      </c>
    </row>
    <row r="61" spans="1:9">
      <c r="A61" s="90" t="s">
        <v>66</v>
      </c>
      <c r="B61" s="97"/>
      <c r="C61" s="98">
        <v>4000500</v>
      </c>
      <c r="D61" s="99"/>
      <c r="E61" s="100"/>
      <c r="F61" s="98"/>
      <c r="G61" s="98">
        <v>0</v>
      </c>
      <c r="H61" s="98">
        <v>25099554.948387101</v>
      </c>
      <c r="I61" s="101"/>
    </row>
    <row r="62" spans="1:9">
      <c r="A62" s="90" t="s">
        <v>67</v>
      </c>
      <c r="B62" s="97"/>
      <c r="C62" s="98">
        <v>20747390</v>
      </c>
      <c r="D62" s="99">
        <v>120062425.6550366</v>
      </c>
      <c r="E62" s="100">
        <v>10969800</v>
      </c>
      <c r="F62" s="98">
        <v>72269884.870967746</v>
      </c>
      <c r="G62" s="98">
        <v>262271419.66451615</v>
      </c>
      <c r="H62" s="98">
        <v>47419365.735483915</v>
      </c>
      <c r="I62" s="101">
        <v>44156959</v>
      </c>
    </row>
    <row r="63" spans="1:9">
      <c r="A63" s="90" t="s">
        <v>68</v>
      </c>
      <c r="B63" s="97"/>
      <c r="C63" s="98">
        <v>4062150</v>
      </c>
      <c r="D63" s="99"/>
      <c r="E63" s="100"/>
      <c r="F63" s="98">
        <v>74078150.67741935</v>
      </c>
      <c r="G63" s="98">
        <v>65922570.735483997</v>
      </c>
      <c r="H63" s="98">
        <v>869735.90322580631</v>
      </c>
      <c r="I63" s="101"/>
    </row>
    <row r="64" spans="1:9">
      <c r="A64" s="90" t="s">
        <v>69</v>
      </c>
      <c r="B64" s="97"/>
      <c r="C64" s="98">
        <v>689263</v>
      </c>
      <c r="D64" s="99">
        <v>1595106</v>
      </c>
      <c r="E64" s="100"/>
      <c r="F64" s="98">
        <v>31808458.954838712</v>
      </c>
      <c r="G64" s="98">
        <v>354899998.72258061</v>
      </c>
      <c r="H64" s="98">
        <v>9891114.1935483869</v>
      </c>
      <c r="I64" s="101">
        <v>15110700</v>
      </c>
    </row>
    <row r="65" spans="1:9">
      <c r="A65" s="90" t="s">
        <v>70</v>
      </c>
      <c r="B65" s="67"/>
      <c r="C65" s="102">
        <v>3094200</v>
      </c>
      <c r="D65" s="67"/>
      <c r="E65" s="67"/>
      <c r="F65" s="14"/>
      <c r="G65" s="102">
        <v>118331833.04516067</v>
      </c>
      <c r="H65" s="102">
        <v>13005109.799999997</v>
      </c>
      <c r="I65" s="103"/>
    </row>
    <row r="66" spans="1:9" ht="15.75" thickBot="1">
      <c r="A66" s="91" t="s">
        <v>71</v>
      </c>
      <c r="B66" s="98">
        <f>+SUM(B60:B65)</f>
        <v>0</v>
      </c>
      <c r="C66" s="98">
        <f t="shared" ref="C66:I66" si="10">+SUM(C60:C65)</f>
        <v>53939329</v>
      </c>
      <c r="D66" s="98">
        <f t="shared" si="10"/>
        <v>150026572.35343659</v>
      </c>
      <c r="E66" s="98">
        <f t="shared" si="10"/>
        <v>39451539</v>
      </c>
      <c r="F66" s="98">
        <f t="shared" si="10"/>
        <v>642691331.80645156</v>
      </c>
      <c r="G66" s="98">
        <f t="shared" si="10"/>
        <v>892345527.51612842</v>
      </c>
      <c r="H66" s="98">
        <f t="shared" si="10"/>
        <v>177739911.32903224</v>
      </c>
      <c r="I66" s="104">
        <f t="shared" si="10"/>
        <v>90029322</v>
      </c>
    </row>
    <row r="67" spans="1:9" ht="15.75" thickBot="1">
      <c r="A67" s="15" t="s">
        <v>61</v>
      </c>
      <c r="B67" s="150"/>
      <c r="C67" s="150"/>
      <c r="D67" s="150"/>
      <c r="E67" s="150"/>
      <c r="F67" s="150"/>
      <c r="G67" s="150"/>
      <c r="H67" s="150"/>
      <c r="I67" s="151"/>
    </row>
    <row r="68" spans="1:9">
      <c r="A68" s="90" t="s">
        <v>65</v>
      </c>
      <c r="B68" s="97"/>
      <c r="C68" s="108">
        <v>6698910</v>
      </c>
      <c r="D68" s="99">
        <v>79212642.483999997</v>
      </c>
      <c r="E68" s="100">
        <v>6991002</v>
      </c>
      <c r="F68" s="64">
        <v>768982038.45100009</v>
      </c>
      <c r="G68" s="98">
        <v>119750696.32258043</v>
      </c>
      <c r="H68" s="98">
        <v>62876789.709677368</v>
      </c>
      <c r="I68" s="101">
        <v>87977064</v>
      </c>
    </row>
    <row r="69" spans="1:9">
      <c r="A69" s="90" t="s">
        <v>66</v>
      </c>
      <c r="B69" s="97"/>
      <c r="C69" s="108">
        <v>3119500</v>
      </c>
      <c r="D69" s="99"/>
      <c r="E69" s="100">
        <v>1670374</v>
      </c>
      <c r="F69" s="64">
        <v>0</v>
      </c>
      <c r="G69" s="98">
        <v>487734.2516129032</v>
      </c>
      <c r="H69" s="98">
        <v>839039.34193548374</v>
      </c>
      <c r="I69" s="101"/>
    </row>
    <row r="70" spans="1:9">
      <c r="A70" s="90" t="s">
        <v>67</v>
      </c>
      <c r="B70" s="97"/>
      <c r="C70" s="108">
        <v>28645368</v>
      </c>
      <c r="D70" s="99">
        <v>100637417.07450615</v>
      </c>
      <c r="E70" s="100">
        <v>18863880</v>
      </c>
      <c r="F70" s="64">
        <v>11394560.42</v>
      </c>
      <c r="G70" s="98">
        <v>713261887.41290712</v>
      </c>
      <c r="H70" s="98">
        <v>38473023.483870916</v>
      </c>
      <c r="I70" s="101">
        <v>4497731</v>
      </c>
    </row>
    <row r="71" spans="1:9">
      <c r="A71" s="90" t="s">
        <v>68</v>
      </c>
      <c r="B71" s="97"/>
      <c r="C71" s="108">
        <v>3117700</v>
      </c>
      <c r="D71" s="99"/>
      <c r="E71" s="100"/>
      <c r="F71" s="64">
        <v>163905120.26800004</v>
      </c>
      <c r="G71" s="98">
        <v>77999962.238709748</v>
      </c>
      <c r="H71" s="98">
        <v>5024003.8645161288</v>
      </c>
      <c r="I71" s="101"/>
    </row>
    <row r="72" spans="1:9">
      <c r="A72" s="90" t="s">
        <v>69</v>
      </c>
      <c r="B72" s="97"/>
      <c r="C72" s="108">
        <v>898000</v>
      </c>
      <c r="D72" s="99">
        <v>1083800</v>
      </c>
      <c r="E72" s="100"/>
      <c r="F72" s="64">
        <v>33049520.954000007</v>
      </c>
      <c r="G72" s="98">
        <v>282433686.4740001</v>
      </c>
      <c r="H72" s="98">
        <v>20525921.366000004</v>
      </c>
      <c r="I72" s="101">
        <v>6728600</v>
      </c>
    </row>
    <row r="73" spans="1:9">
      <c r="A73" s="90" t="s">
        <v>70</v>
      </c>
      <c r="B73" s="67"/>
      <c r="C73" s="109">
        <v>224000</v>
      </c>
      <c r="D73" s="67"/>
      <c r="E73" s="67"/>
      <c r="F73" s="14"/>
      <c r="G73" s="102">
        <v>175891296.1935479</v>
      </c>
      <c r="H73" s="102">
        <v>19734478.18064516</v>
      </c>
      <c r="I73" s="103"/>
    </row>
    <row r="74" spans="1:9" ht="15.75" thickBot="1">
      <c r="A74" s="91" t="s">
        <v>71</v>
      </c>
      <c r="B74" s="98">
        <f>+SUM(B68:B73)</f>
        <v>0</v>
      </c>
      <c r="C74" s="108">
        <f t="shared" ref="C74:I74" si="11">+SUM(C68:C73)</f>
        <v>42703478</v>
      </c>
      <c r="D74" s="98">
        <f t="shared" si="11"/>
        <v>180933859.55850613</v>
      </c>
      <c r="E74" s="98">
        <f t="shared" si="11"/>
        <v>27525256</v>
      </c>
      <c r="F74" s="98">
        <f t="shared" si="11"/>
        <v>977331240.09300005</v>
      </c>
      <c r="G74" s="98">
        <f t="shared" si="11"/>
        <v>1369825262.8933585</v>
      </c>
      <c r="H74" s="98">
        <f t="shared" si="11"/>
        <v>147473255.94664508</v>
      </c>
      <c r="I74" s="104">
        <f t="shared" si="11"/>
        <v>99203395</v>
      </c>
    </row>
    <row r="75" spans="1:9" ht="15.75" thickBot="1">
      <c r="A75" s="15" t="s">
        <v>62</v>
      </c>
      <c r="B75" s="152"/>
      <c r="C75" s="152"/>
      <c r="D75" s="152"/>
      <c r="E75" s="152"/>
      <c r="F75" s="152"/>
      <c r="G75" s="152"/>
      <c r="H75" s="152"/>
      <c r="I75" s="153"/>
    </row>
    <row r="76" spans="1:9">
      <c r="A76" s="90" t="s">
        <v>65</v>
      </c>
      <c r="B76" s="97"/>
      <c r="C76" s="108">
        <v>15017980</v>
      </c>
      <c r="D76" s="99">
        <v>40691675.468999997</v>
      </c>
      <c r="E76" s="100">
        <v>14605800</v>
      </c>
      <c r="F76" s="64">
        <v>335890419</v>
      </c>
      <c r="G76" s="98">
        <v>303554781.19999987</v>
      </c>
      <c r="H76" s="98">
        <v>203968417.58709642</v>
      </c>
      <c r="I76" s="101">
        <v>31639028</v>
      </c>
    </row>
    <row r="77" spans="1:9">
      <c r="A77" s="90" t="s">
        <v>66</v>
      </c>
      <c r="B77" s="97"/>
      <c r="C77" s="108">
        <v>3926000</v>
      </c>
      <c r="D77" s="99">
        <v>0</v>
      </c>
      <c r="E77" s="100">
        <v>872340</v>
      </c>
      <c r="F77" s="64">
        <v>0</v>
      </c>
      <c r="G77" s="98">
        <v>78446.767741935473</v>
      </c>
      <c r="H77" s="98">
        <v>2875244.5741935479</v>
      </c>
      <c r="I77" s="101"/>
    </row>
    <row r="78" spans="1:9">
      <c r="A78" s="90" t="s">
        <v>67</v>
      </c>
      <c r="B78" s="97"/>
      <c r="C78" s="108">
        <v>26150461</v>
      </c>
      <c r="D78" s="99">
        <v>191879749.17897069</v>
      </c>
      <c r="E78" s="100">
        <v>41842950</v>
      </c>
      <c r="F78" s="64">
        <v>87440960</v>
      </c>
      <c r="G78" s="98">
        <v>418622649.2322613</v>
      </c>
      <c r="H78" s="98">
        <v>61771713.503225863</v>
      </c>
      <c r="I78" s="101">
        <v>24117333</v>
      </c>
    </row>
    <row r="79" spans="1:9">
      <c r="A79" s="90" t="s">
        <v>68</v>
      </c>
      <c r="B79" s="97"/>
      <c r="C79" s="108">
        <v>3615000</v>
      </c>
      <c r="D79" s="99">
        <v>4939670.398</v>
      </c>
      <c r="E79" s="100"/>
      <c r="F79" s="64">
        <v>119361992</v>
      </c>
      <c r="G79" s="98">
        <v>22084470.483870957</v>
      </c>
      <c r="H79" s="98">
        <v>1585988.9999999998</v>
      </c>
      <c r="I79" s="101"/>
    </row>
    <row r="80" spans="1:9">
      <c r="A80" s="90" t="s">
        <v>69</v>
      </c>
      <c r="B80" s="97"/>
      <c r="C80" s="108">
        <v>947200</v>
      </c>
      <c r="D80" s="99">
        <v>1117959</v>
      </c>
      <c r="E80" s="100"/>
      <c r="F80" s="64">
        <v>48382918</v>
      </c>
      <c r="G80" s="98">
        <v>278510238.03870964</v>
      </c>
      <c r="H80" s="98">
        <v>20359537.864516132</v>
      </c>
      <c r="I80" s="101">
        <v>8534300</v>
      </c>
    </row>
    <row r="81" spans="1:9">
      <c r="A81" s="90" t="s">
        <v>70</v>
      </c>
      <c r="B81" s="67"/>
      <c r="C81" s="109">
        <v>88000</v>
      </c>
      <c r="D81" s="67"/>
      <c r="E81" s="67"/>
      <c r="F81" s="14"/>
      <c r="G81" s="102">
        <v>85964014.529032052</v>
      </c>
      <c r="H81" s="102">
        <v>7769640.7354838699</v>
      </c>
      <c r="I81" s="103"/>
    </row>
    <row r="82" spans="1:9" ht="15.75" thickBot="1">
      <c r="A82" s="92" t="s">
        <v>71</v>
      </c>
      <c r="B82" s="110">
        <f>+SUM(B76:B81)</f>
        <v>0</v>
      </c>
      <c r="C82" s="110">
        <f t="shared" ref="C82:I82" si="12">+SUM(C76:C81)</f>
        <v>49744641</v>
      </c>
      <c r="D82" s="110">
        <f t="shared" si="12"/>
        <v>238629054.04597068</v>
      </c>
      <c r="E82" s="89">
        <f t="shared" si="12"/>
        <v>57321090</v>
      </c>
      <c r="F82" s="89">
        <f t="shared" si="12"/>
        <v>591076289</v>
      </c>
      <c r="G82" s="89">
        <f t="shared" si="12"/>
        <v>1108814600.2516158</v>
      </c>
      <c r="H82" s="89">
        <f t="shared" si="12"/>
        <v>298330543.26451588</v>
      </c>
      <c r="I82" s="111">
        <f t="shared" si="12"/>
        <v>64290661</v>
      </c>
    </row>
    <row r="83" spans="1:9" ht="15.75" thickBot="1">
      <c r="A83" s="15" t="s">
        <v>63</v>
      </c>
      <c r="B83" s="152"/>
      <c r="C83" s="152"/>
      <c r="D83" s="152"/>
      <c r="E83" s="152"/>
      <c r="F83" s="152"/>
      <c r="G83" s="152"/>
      <c r="H83" s="152"/>
      <c r="I83" s="153"/>
    </row>
    <row r="84" spans="1:9">
      <c r="A84" s="90" t="s">
        <v>65</v>
      </c>
      <c r="B84" s="97"/>
      <c r="C84" s="108">
        <v>30323513</v>
      </c>
      <c r="D84" s="99"/>
      <c r="E84" s="130">
        <v>48271611</v>
      </c>
      <c r="F84" s="64" t="s">
        <v>99</v>
      </c>
      <c r="G84" s="98">
        <v>725418443.40752065</v>
      </c>
      <c r="H84" s="98">
        <f>+'[3]COMPENSACIONES EX'!$AL$6</f>
        <v>146018702.52696511</v>
      </c>
      <c r="I84" s="101"/>
    </row>
    <row r="85" spans="1:9">
      <c r="A85" s="90" t="s">
        <v>66</v>
      </c>
      <c r="B85" s="97"/>
      <c r="C85" s="108">
        <v>368000</v>
      </c>
      <c r="D85" s="130"/>
      <c r="E85" s="130">
        <v>790400</v>
      </c>
      <c r="F85" s="64"/>
      <c r="G85" s="98">
        <v>171272.36934782608</v>
      </c>
      <c r="H85" s="98">
        <f>+'[3]COMPENSACIONES EX'!$AL$7</f>
        <v>11473567.73971631</v>
      </c>
      <c r="I85" s="101"/>
    </row>
    <row r="86" spans="1:9">
      <c r="A86" s="90" t="s">
        <v>67</v>
      </c>
      <c r="B86" s="97"/>
      <c r="C86" s="108">
        <v>31518680</v>
      </c>
      <c r="D86" s="130">
        <v>74148548</v>
      </c>
      <c r="E86" s="130">
        <v>33735258</v>
      </c>
      <c r="F86" s="64" t="s">
        <v>100</v>
      </c>
      <c r="G86" s="98">
        <v>475330176.75627422</v>
      </c>
      <c r="H86" s="98">
        <f>+'[3]COMPENSACIONES EX'!$AL$8</f>
        <v>44754294.755328245</v>
      </c>
      <c r="I86" s="101">
        <v>17742817</v>
      </c>
    </row>
    <row r="87" spans="1:9">
      <c r="A87" s="90" t="s">
        <v>68</v>
      </c>
      <c r="B87" s="97"/>
      <c r="C87" s="108">
        <v>230000</v>
      </c>
      <c r="D87" s="130">
        <v>39757647.840000004</v>
      </c>
      <c r="E87" s="100"/>
      <c r="F87" s="64" t="s">
        <v>101</v>
      </c>
      <c r="G87" s="98">
        <v>29864826.477391284</v>
      </c>
      <c r="H87" s="98">
        <f>+'[3]COMPENSACIONES EX'!$AJ$9</f>
        <v>323514.47543478262</v>
      </c>
      <c r="I87" s="101"/>
    </row>
    <row r="88" spans="1:9">
      <c r="A88" s="90" t="s">
        <v>69</v>
      </c>
      <c r="B88" s="97"/>
      <c r="C88" s="108">
        <v>40001</v>
      </c>
      <c r="D88" s="130">
        <v>1096000</v>
      </c>
      <c r="E88" s="100"/>
      <c r="F88" s="64" t="s">
        <v>102</v>
      </c>
      <c r="G88" s="98">
        <v>296724095.68200004</v>
      </c>
      <c r="H88" s="98">
        <f>+'[3]COMPENSACIONES EX'!$AJ$10</f>
        <v>15514118.353000002</v>
      </c>
      <c r="I88" s="101">
        <v>7263300</v>
      </c>
    </row>
    <row r="89" spans="1:9">
      <c r="A89" s="90" t="s">
        <v>70</v>
      </c>
      <c r="B89" s="67"/>
      <c r="C89" s="109">
        <v>3286000</v>
      </c>
      <c r="D89" s="67"/>
      <c r="E89" s="67"/>
      <c r="F89" s="14"/>
      <c r="G89" s="102">
        <v>54699224.881509833</v>
      </c>
      <c r="H89" s="102">
        <f>+'[3]COMPENSACIONES EX'!$AM$6</f>
        <v>3919346.1527869576</v>
      </c>
      <c r="I89" s="103"/>
    </row>
    <row r="90" spans="1:9" ht="15.75" thickBot="1">
      <c r="A90" s="92" t="s">
        <v>71</v>
      </c>
      <c r="B90" s="110">
        <f>+SUM(B84:B89)</f>
        <v>0</v>
      </c>
      <c r="C90" s="131">
        <f t="shared" ref="C90:I90" si="13">+SUM(C84:C89)</f>
        <v>65766194</v>
      </c>
      <c r="D90" s="131">
        <f t="shared" si="13"/>
        <v>115002195.84</v>
      </c>
      <c r="E90" s="89">
        <f t="shared" si="13"/>
        <v>82797269</v>
      </c>
      <c r="F90" s="128">
        <f>+F84+F85+F86+F87+F88+F89</f>
        <v>1046693975</v>
      </c>
      <c r="G90" s="89">
        <f t="shared" si="13"/>
        <v>1582208039.5740438</v>
      </c>
      <c r="H90" s="89">
        <f t="shared" si="13"/>
        <v>222003544.00323144</v>
      </c>
      <c r="I90" s="111">
        <f t="shared" si="13"/>
        <v>25006117</v>
      </c>
    </row>
    <row r="91" spans="1:9" ht="15.75" thickBot="1">
      <c r="A91" s="147" t="s">
        <v>86</v>
      </c>
      <c r="B91" s="148"/>
      <c r="C91" s="148"/>
      <c r="D91" s="149"/>
    </row>
    <row r="92" spans="1:9" ht="15.75" thickBot="1">
      <c r="A92" s="147" t="s">
        <v>87</v>
      </c>
      <c r="B92" s="148"/>
      <c r="C92" s="148"/>
      <c r="D92" s="149"/>
    </row>
  </sheetData>
  <mergeCells count="13">
    <mergeCell ref="B43:I43"/>
    <mergeCell ref="B3:I3"/>
    <mergeCell ref="B11:I11"/>
    <mergeCell ref="B19:I19"/>
    <mergeCell ref="B27:I27"/>
    <mergeCell ref="B35:I35"/>
    <mergeCell ref="A92:D92"/>
    <mergeCell ref="A91:D91"/>
    <mergeCell ref="B51:I51"/>
    <mergeCell ref="B59:I59"/>
    <mergeCell ref="B67:I67"/>
    <mergeCell ref="B75:I75"/>
    <mergeCell ref="B83:I8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1F142DE2BCB949962B299806BA67F8" ma:contentTypeVersion="1" ma:contentTypeDescription="Crear nuevo documento." ma:contentTypeScope="" ma:versionID="c0cea17abcc4488c7bb6a2be79978fdb">
  <xsd:schema xmlns:xsd="http://www.w3.org/2001/XMLSchema" xmlns:xs="http://www.w3.org/2001/XMLSchema" xmlns:p="http://schemas.microsoft.com/office/2006/metadata/properties" xmlns:ns2="7b9677f8-ac57-478c-9bad-844ca8b0438f" targetNamespace="http://schemas.microsoft.com/office/2006/metadata/properties" ma:root="true" ma:fieldsID="6ef02545f9696b0ecaf329ce147ec56b" ns2:_="">
    <xsd:import namespace="7b9677f8-ac57-478c-9bad-844ca8b0438f"/>
    <xsd:element name="properties">
      <xsd:complexType>
        <xsd:sequence>
          <xsd:element name="documentManagement">
            <xsd:complexType>
              <xsd:all>
                <xsd:element ref="ns2:Forma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677f8-ac57-478c-9bad-844ca8b0438f" elementFormDefault="qualified">
    <xsd:import namespace="http://schemas.microsoft.com/office/2006/documentManagement/types"/>
    <xsd:import namespace="http://schemas.microsoft.com/office/infopath/2007/PartnerControls"/>
    <xsd:element name="Formato" ma:index="8" nillable="true" ma:displayName="Formato" ma:format="Hyperlink" ma:internalName="Formato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ato xmlns="7b9677f8-ac57-478c-9bad-844ca8b0438f">
      <Url>https://www.aerocivil.gov.co/Style%20Library/Images/ppt.svg</Url>
      <Description>http:///Style%20Library/Images/ppt.svg</Description>
    </Formato>
  </documentManagement>
</p:properties>
</file>

<file path=customXml/itemProps1.xml><?xml version="1.0" encoding="utf-8"?>
<ds:datastoreItem xmlns:ds="http://schemas.openxmlformats.org/officeDocument/2006/customXml" ds:itemID="{5E3F24EA-3C65-4B62-89CA-D7BAEE054400}"/>
</file>

<file path=customXml/itemProps2.xml><?xml version="1.0" encoding="utf-8"?>
<ds:datastoreItem xmlns:ds="http://schemas.openxmlformats.org/officeDocument/2006/customXml" ds:itemID="{3EBAFBAF-9660-4B0A-83FD-BA5D12CC48AB}"/>
</file>

<file path=customXml/itemProps3.xml><?xml version="1.0" encoding="utf-8"?>
<ds:datastoreItem xmlns:ds="http://schemas.openxmlformats.org/officeDocument/2006/customXml" ds:itemID="{7E3B242A-A896-4304-A162-4F49E8018C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ACUMULADO POR AEROLINEA</vt:lpstr>
      <vt:lpstr>Tipo de compensación-Agrupado</vt:lpstr>
      <vt:lpstr>Tipo de compensación-Empresa</vt:lpstr>
      <vt:lpstr>Motivo de afectación-Agrupado</vt:lpstr>
      <vt:lpstr>Motivo de afectación-Empresa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Compensaciones 2019 a Noviembre</dc:title>
  <dc:creator>Jesika Soto Rodriguez</dc:creator>
  <cp:lastModifiedBy>Jesika Soto Rodriguez</cp:lastModifiedBy>
  <dcterms:created xsi:type="dcterms:W3CDTF">2019-09-23T16:19:05Z</dcterms:created>
  <dcterms:modified xsi:type="dcterms:W3CDTF">2019-12-19T22:58:56Z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0x0101005B1F142DE2BCB949962B299806BA67F8</vt:lpwstr>
  </property>
</Properties>
</file>